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A2ECB5A3-7E00-421F-8F2F-3D8BEDBC7599}"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MICS19" sheetId="141" r:id="rId5"/>
    <sheet name="data_summary" sheetId="142" r:id="rId6"/>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<sst xmlns="http://schemas.openxmlformats.org/spreadsheetml/2006/main" count="4837" uniqueCount="396">
  <si>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</si>
  <si>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</si>
  <si>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</si>
  <si>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</si>
  <si>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</si>
  <si>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</si>
  <si>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</si>
  <si>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</si>
  <si>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</si>
  <si>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</si>
  <si>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</si>
  <si>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</si>
  <si>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</si>
  <si>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</si>
  <si>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</si>
  <si>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</si>
  <si>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</si>
  <si>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</si>
  <si>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</si>
  <si>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</si>
  <si>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</si>
  <si>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</si>
  <si>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</si>
  <si>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</si>
  <si>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</si>
  <si>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</si>
  <si>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</si>
  <si>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</si>
  <si>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</si>
  <si>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</si>
  <si>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</si>
  <si>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</si>
  <si>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</si>
  <si>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</si>
  <si>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</si>
  <si>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</si>
  <si>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</si>
  <si>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</si>
  <si>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</si>
  <si>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</si>
  <si>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</si>
  <si>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</si>
  <si>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</si>
  <si>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</si>
  <si>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</si>
  <si>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</si>
  <si>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</si>
  <si>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</si>
  <si>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</si>
  <si>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</si>
  <si>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</si>
  <si>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</si>
  <si>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</si>
  <si>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</si>
  <si>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</si>
  <si>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</si>
  <si>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</si>
  <si>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</si>
  <si>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</si>
  <si>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</si>
  <si>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</si>
  <si>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</si>
  <si>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</si>
  <si>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</si>
  <si>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</si>
  <si>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</si>
  <si>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</si>
  <si>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</si>
  <si>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</si>
  <si>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</si>
  <si>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</si>
  <si>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</si>
  <si>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</si>
  <si>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</si>
  <si>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</si>
  <si>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</si>
  <si>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</si>
  <si>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</si>
  <si>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</si>
  <si>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</si>
  <si>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</si>
  <si>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</si>
  <si>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</si>
  <si>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</si>
  <si>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</si>
  <si>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</si>
  <si>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</si>
  <si>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</si>
  <si>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</si>
  <si>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</si>
  <si>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</si>
  <si>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</si>
  <si>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</si>
  <si>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</si>
  <si>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</si>
  <si>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</si>
  <si>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</si>
  <si>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</si>
  <si>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</si>
  <si>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</si>
  <si>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</si>
  <si>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</si>
  <si>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</si>
  <si>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</si>
  <si>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</si>
  <si>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</si>
  <si>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</si>
  <si>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</si>
  <si>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</si>
  <si>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</si>
  <si>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</si>
  <si>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</si>
  <si>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</si>
  <si>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</si>
  <si>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</si>
  <si>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</si>
  <si>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</si>
  <si>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</si>
  <si>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</si>
  <si>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</si>
  <si>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</si>
  <si>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</si>
  <si>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</si>
  <si>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</si>
  <si>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</si>
  <si>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</si>
  <si>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</si>
  <si>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</si>
  <si>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</si>
  <si>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</si>
  <si>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</si>
  <si>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</si>
  <si>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</si>
  <si>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</si>
  <si>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</si>
  <si>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</si>
  <si>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</si>
  <si>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</si>
  <si>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</si>
  <si>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</si>
  <si>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</si>
  <si>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</si>
  <si>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</si>
  <si>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</si>
  <si>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</si>
  <si>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</si>
  <si>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</si>
  <si>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</si>
  <si>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</si>
  <si>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</si>
  <si>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</si>
  <si>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</si>
  <si>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</si>
  <si>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</si>
  <si>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</si>
  <si>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</si>
  <si>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'EUA</t>
  </si>
  <si>
    <t>HA'APAI</t>
  </si>
  <si>
    <t>ONGO NIUA</t>
  </si>
  <si>
    <t>TONGATAPU</t>
  </si>
  <si>
    <t>VAVA'U</t>
  </si>
  <si>
    <t>Main source of drinking water</t>
  </si>
  <si>
    <t>PIPED INTO DWELLING</t>
  </si>
  <si>
    <t>PIPED TO YARD / PLOT</t>
  </si>
  <si>
    <t>PIPED TO NEIGHBOUR</t>
  </si>
  <si>
    <t>PUBLIC TAP / STANDPIPE</t>
  </si>
  <si>
    <t>PROTECTED WELL</t>
  </si>
  <si>
    <t>OWN CEMENT OR OTHER TANK</t>
  </si>
  <si>
    <t>NEIGHBOUR?S CEMENT OR OTHER TANK</t>
  </si>
  <si>
    <t>COMMUNITY CEMENT OR OTHER TANK</t>
  </si>
  <si>
    <t>BOTTLED WATER</t>
  </si>
  <si>
    <t>OTHER (specify)</t>
  </si>
  <si>
    <t>FLUSH / POUR FLUSH: FLUSH TO PIPED SEWER SYSTEM</t>
  </si>
  <si>
    <t>FLUSH / POUR FLUSH: FLUSH TO SEPTIC TANK</t>
  </si>
  <si>
    <t>FLUSH / POUR FLUSH: FLUSH TO PIT LATRINE</t>
  </si>
  <si>
    <t>FLUSH / POUR FLUSH: FLUSH TO OPEN DRAIN</t>
  </si>
  <si>
    <t>VENTILATED IMPROVED PIT LATRINE</t>
  </si>
  <si>
    <t>PIT LATRINE: PIT LATRINE WITH SLAB</t>
  </si>
  <si>
    <t>PIT LATRINE: PIT LATRINE WITHOUT SLAB / OPEN PIT</t>
  </si>
  <si>
    <t>COMPOSTING TOILET</t>
  </si>
  <si>
    <t>BUCKET</t>
  </si>
  <si>
    <t>NO FACILITY / BUSH / FIELD</t>
  </si>
  <si>
    <t>OTHER</t>
  </si>
  <si>
    <t>Place where household members most often wash their hands</t>
  </si>
  <si>
    <t>OBSERVED: FIXED FACILITY OBSERVED (SINK / TAP) IN DWELLING</t>
  </si>
  <si>
    <t>OBSERVED: FIXED FACILITY OBSERVED (SINK / TAP) IN YARD /PLOT</t>
  </si>
  <si>
    <t>OBSERVED: MOBILE OBJECT (BUCKET / JUG / KETTLE/TINI VAI)</t>
  </si>
  <si>
    <t>NOT OBSERVED: NO HANDWASHING PLACE IN DWELLING / YARD / PLOT</t>
  </si>
  <si>
    <t>NOT OBSERVED: NO PERMISSION TO SEE</t>
  </si>
  <si>
    <t>OTHER REASON</t>
  </si>
  <si>
    <t>Component Matrix</t>
  </si>
  <si>
    <t/>
  </si>
  <si>
    <t>Component</t>
  </si>
  <si>
    <t>1</t>
  </si>
  <si>
    <t>Wood</t>
  </si>
  <si>
    <t>No electricity</t>
  </si>
  <si>
    <t>Yes, interconnected grid</t>
  </si>
  <si>
    <t>Electricity</t>
  </si>
  <si>
    <t>Liquefied petroleum gas (lpg)/ cooking gas stove</t>
  </si>
  <si>
    <t>Cupboard/Cabinet</t>
  </si>
  <si>
    <t>Yes, off-grid (generator/isolated system)</t>
  </si>
  <si>
    <t>Three stone stove / open fire</t>
  </si>
  <si>
    <t>Microwave</t>
  </si>
  <si>
    <t>Sofa</t>
  </si>
  <si>
    <t>Solar lantern</t>
  </si>
  <si>
    <t>In main house - in a separate room</t>
  </si>
  <si>
    <t>Computer/tablet</t>
  </si>
  <si>
    <t>Television</t>
  </si>
  <si>
    <t>Car/truck/van</t>
  </si>
  <si>
    <t>Refrigetaror</t>
  </si>
  <si>
    <t>Washing Machine</t>
  </si>
  <si>
    <t>Ceramic tiles floor</t>
  </si>
  <si>
    <t>In a separate building</t>
  </si>
  <si>
    <t>Freezer</t>
  </si>
  <si>
    <t>Candle</t>
  </si>
  <si>
    <t>DVD player</t>
  </si>
  <si>
    <t>Table</t>
  </si>
  <si>
    <t>Water Heater</t>
  </si>
  <si>
    <t>Chair</t>
  </si>
  <si>
    <t>Fixed telephone line</t>
  </si>
  <si>
    <t>Battery powered flashlight, torch or lantern</t>
  </si>
  <si>
    <t>Household owns bank account</t>
  </si>
  <si>
    <t>Earth/sand floor</t>
  </si>
  <si>
    <t>Water storage tank</t>
  </si>
  <si>
    <t>Wristwatch</t>
  </si>
  <si>
    <t>Electric Sewing Machine</t>
  </si>
  <si>
    <t>Internet at home</t>
  </si>
  <si>
    <t>Outdoors - open air</t>
  </si>
  <si>
    <t>Carpet floor</t>
  </si>
  <si>
    <t>Cement walls</t>
  </si>
  <si>
    <t>Plywood walls</t>
  </si>
  <si>
    <t>Air Conditioner</t>
  </si>
  <si>
    <t>Persons per sleeping rooms</t>
  </si>
  <si>
    <t>cow0</t>
  </si>
  <si>
    <t>Bed</t>
  </si>
  <si>
    <t>Radio</t>
  </si>
  <si>
    <t>Bicycle</t>
  </si>
  <si>
    <t>Generator</t>
  </si>
  <si>
    <t>Traditional solid fuel stove</t>
  </si>
  <si>
    <t>Mobile telephone</t>
  </si>
  <si>
    <t>Metal/Tin walls</t>
  </si>
  <si>
    <t>No food cooked</t>
  </si>
  <si>
    <t>Manufactured solid fuel stove</t>
  </si>
  <si>
    <t>Motorcycle/scooter</t>
  </si>
  <si>
    <t>cow10</t>
  </si>
  <si>
    <t>Wood planks floor</t>
  </si>
  <si>
    <t>Coal/lignite</t>
  </si>
  <si>
    <t>Outdoors - on veranda or covered porch</t>
  </si>
  <si>
    <t>cow5</t>
  </si>
  <si>
    <t>Charcoal</t>
  </si>
  <si>
    <t>othercattle0</t>
  </si>
  <si>
    <t>Cement blocks walls</t>
  </si>
  <si>
    <t>Brick walls</t>
  </si>
  <si>
    <t>Cardboard walls</t>
  </si>
  <si>
    <t>Boat with motor</t>
  </si>
  <si>
    <t>Rechargeable flashlight, torch or lantern</t>
  </si>
  <si>
    <t>Electric stove</t>
  </si>
  <si>
    <t>Metal/tin roof</t>
  </si>
  <si>
    <t>Reused wood walls</t>
  </si>
  <si>
    <t>Land area</t>
  </si>
  <si>
    <t>othercattle1</t>
  </si>
  <si>
    <t>One or more live-in servants</t>
  </si>
  <si>
    <t>cow1</t>
  </si>
  <si>
    <t>Solar Panel</t>
  </si>
  <si>
    <t>Cement floor</t>
  </si>
  <si>
    <t>Wood planks roof</t>
  </si>
  <si>
    <t>Cement roof</t>
  </si>
  <si>
    <t>In main house - no separate room</t>
  </si>
  <si>
    <t>Biogas stove</t>
  </si>
  <si>
    <t>Cardboard roof</t>
  </si>
  <si>
    <t>Kerosene or paraffin lamp</t>
  </si>
  <si>
    <t>Ceramic tiles roof</t>
  </si>
  <si>
    <t>othercattle5</t>
  </si>
  <si>
    <t>Calamine/cement fibre roof</t>
  </si>
  <si>
    <t>Kerosene/paraffin</t>
  </si>
  <si>
    <t>Communalities</t>
  </si>
  <si>
    <t>Gasoline lamp</t>
  </si>
  <si>
    <t>Extraction</t>
  </si>
  <si>
    <t>Stone with lime/cement walls</t>
  </si>
  <si>
    <t>othercattle10</t>
  </si>
  <si>
    <t>Wood roof</t>
  </si>
  <si>
    <t>Liquid fuel stove</t>
  </si>
  <si>
    <t>Garbage/plastic</t>
  </si>
  <si>
    <t>Cane/palm/trunks walls</t>
  </si>
  <si>
    <t>No roof</t>
  </si>
  <si>
    <t>Total Variance Explained</t>
  </si>
  <si>
    <t>Extraction Sums of Squared Loadings</t>
  </si>
  <si>
    <t>Total</t>
  </si>
  <si>
    <t>% of Variance</t>
  </si>
  <si>
    <t>Cumulative %</t>
  </si>
  <si>
    <t>MICS19</t>
  </si>
  <si>
    <t>Tonga</t>
  </si>
  <si>
    <t>Count</t>
  </si>
  <si>
    <t>W_text_t</t>
  </si>
  <si>
    <t>W_text_i</t>
  </si>
  <si>
    <t>S_text_s</t>
  </si>
  <si>
    <t>S_text_i</t>
  </si>
  <si>
    <t>Area</t>
  </si>
  <si>
    <t>National</t>
  </si>
  <si>
    <t>2019</t>
  </si>
  <si>
    <t>Input</t>
  </si>
  <si>
    <t>% Improved
&lt; = 30min</t>
  </si>
  <si>
    <t>iso3</t>
  </si>
  <si>
    <t>TON</t>
  </si>
  <si>
    <t>year</t>
  </si>
  <si>
    <t>data_source</t>
  </si>
  <si>
    <t>TON_2019_MICS</t>
  </si>
  <si>
    <t>row</t>
  </si>
  <si>
    <t>var1</t>
  </si>
  <si>
    <t>var2</t>
  </si>
  <si>
    <t>varname</t>
  </si>
  <si>
    <t>w_imp</t>
  </si>
  <si>
    <t>w_bas</t>
  </si>
  <si>
    <t>w_lim</t>
  </si>
  <si>
    <t>w_unimp</t>
  </si>
  <si>
    <t>w_sur</t>
  </si>
  <si>
    <t>w_pip</t>
  </si>
  <si>
    <t>w_pop</t>
  </si>
  <si>
    <t>w_premises</t>
  </si>
  <si>
    <t>w_30min</t>
  </si>
  <si>
    <t>w_available</t>
  </si>
  <si>
    <t>w_quality</t>
  </si>
  <si>
    <t>s_imp</t>
  </si>
  <si>
    <t>s_bas</t>
  </si>
  <si>
    <t>s_lim</t>
  </si>
  <si>
    <t>s_unimp</t>
  </si>
  <si>
    <t>s_od</t>
  </si>
  <si>
    <t>s_shared</t>
  </si>
  <si>
    <t>s_sew</t>
  </si>
  <si>
    <t>s_sep</t>
  </si>
  <si>
    <t>s_lat</t>
  </si>
  <si>
    <t>s_sep_nemp</t>
  </si>
  <si>
    <t>s_sep_ebo</t>
  </si>
  <si>
    <t>s_sep_edl</t>
  </si>
  <si>
    <t>s_sep_ero</t>
  </si>
  <si>
    <t>s_lat_nemp</t>
  </si>
  <si>
    <t>s_lat_ebo</t>
  </si>
  <si>
    <t>s_lat_edl</t>
  </si>
  <si>
    <t>s_lat_ero</t>
  </si>
  <si>
    <t>h_bas</t>
  </si>
  <si>
    <t>h_lim</t>
  </si>
  <si>
    <t>h_nfac</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</si>
  <si>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</si>
  <si>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</si>
  <si>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</si>
  <si>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</si>
  <si>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</si>
  <si>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</si>
  <si>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</si>
  <si>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</si>
  <si>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</si>
  <si>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</si>
  <si>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</si>
  <si>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</si>
  <si>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</si>
  <si>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</si>
  <si>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</si>
  <si>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</si>
  <si>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</si>
  <si>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</si>
  <si>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</si>
  <si>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</si>
  <si>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</si>
  <si>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</si>
  <si>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</si>
  <si>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</si>
  <si>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</si>
  <si>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region_1</t>
  </si>
  <si>
    <t>region_2</t>
  </si>
  <si>
    <t>region_3</t>
  </si>
  <si>
    <t>region_4</t>
  </si>
  <si>
    <t>region_5</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</si>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</sst>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theme="0" tint="-0.49995422223579"/>
      <name val="Arial"/>
      <family val="2"/>
    </font>
  </fonts>
  <fills count="35">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s>
  <borders count="138">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6001">
    <xf numFmtId="0" fontId="0" fillId="0" borderId="0"/>
    <xf numFmtId="0" fontId="24"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165" fontId="25" fillId="3" borderId="10" applyFont="false" applyFill="false" applyBorder="false" applyAlignment="false" applyProtection="false"/>
    <xf numFmtId="0" fontId="128" fillId="3" borderId="10"/>
    <xf numFmtId="0" fontId="128" fillId="3" borderId="10"/>
    <xf numFmtId="0" fontId="128" fillId="3" borderId="10"/>
    <xf numFmtId="165" fontId="25" fillId="3" borderId="10" applyFont="false" applyFill="false" applyBorder="false" applyAlignment="false" applyProtection="false"/>
    <xf numFmtId="0" fontId="25" fillId="3" borderId="10"/>
    <xf numFmtId="0" fontId="129" fillId="18" borderId="10">
      <alignment horizontal="center" vertical="center"/>
    </xf>
    <xf numFmtId="0" fontId="129" fillId="20" borderId="10">
      <alignment horizontal="center" vertical="center"/>
    </xf>
    <xf numFmtId="0" fontId="131" fillId="3" borderId="10" applyNumberFormat="false" applyFill="false" applyBorder="false" applyAlignment="false" applyProtection="false"/>
    <xf numFmtId="0" fontId="132" fillId="15" borderId="10">
      <alignment horizontal="center"/>
    </xf>
    <xf numFmtId="0" fontId="126" fillId="15" borderId="10">
      <alignment horizontal="left"/>
    </xf>
    <xf numFmtId="0" fontId="130" fillId="21" borderId="46">
      <alignment horizontal="center"/>
    </xf>
    <xf numFmtId="0" fontId="130" fillId="19" borderId="46">
      <alignment horizontal="center" vertical="center" wrapText="true"/>
    </xf>
    <xf numFmtId="0" fontId="133" fillId="15" borderId="10">
      <alignment horizontal="center" vertical="center"/>
    </xf>
    <xf numFmtId="0" fontId="126" fillId="22" borderId="47">
      <alignment vertical="center" wrapText="true"/>
    </xf>
    <xf numFmtId="0" fontId="130" fillId="23" borderId="10">
      <alignment vertical="center"/>
    </xf>
    <xf numFmtId="0" fontId="114" fillId="24" borderId="44">
      <alignment vertical="center" wrapText="true"/>
    </xf>
    <xf numFmtId="0" fontId="125" fillId="25" borderId="45" applyBorder="false">
      <alignment vertical="center" wrapText="true"/>
    </xf>
    <xf numFmtId="164" fontId="126" fillId="17" borderId="48">
      <alignment vertical="center" wrapText="true"/>
    </xf>
    <xf numFmtId="1" fontId="127" fillId="24" borderId="49" applyFill="false" applyBorder="false">
      <alignment horizontal="center"/>
    </xf>
    <xf numFmtId="0" fontId="126" fillId="24" borderId="5">
      <alignment vertical="center" wrapText="true"/>
    </xf>
    <xf numFmtId="164" fontId="126" fillId="24" borderId="48">
      <alignment vertical="center" wrapText="true"/>
    </xf>
    <xf numFmtId="0" fontId="130" fillId="16" borderId="10">
      <alignment horizontal="left"/>
    </xf>
    <xf numFmtId="0" fontId="128" fillId="3" borderId="10"/>
    <xf numFmtId="0" fontId="25" fillId="3" borderId="10"/>
    <xf numFmtId="0" fontId="131" fillId="3" borderId="10" applyNumberFormat="false" applyFill="false" applyBorder="false" applyAlignment="false" applyProtection="false"/>
    <xf numFmtId="0" fontId="129" fillId="20" borderId="10">
      <alignment horizontal="center" vertical="center"/>
    </xf>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1353">
    <xf numFmtId="0" fontId="0" fillId="0" borderId="0" xfId="0"/>
    <xf numFmtId="164" fontId="116" fillId="3" borderId="27" xfId="19344" applyNumberFormat="true" applyFont="true" applyFill="true" applyBorder="true" applyAlignment="true" applyProtection="true">
      <alignment horizontal="center"/>
      <protection locked="false"/>
    </xf>
    <xf numFmtId="1" fontId="116" fillId="3" borderId="28" xfId="19344" applyNumberFormat="true" applyFont="true" applyFill="true" applyBorder="true" applyAlignment="true" applyProtection="true">
      <alignment horizontal="center"/>
      <protection locked="false"/>
    </xf>
    <xf numFmtId="164" fontId="116" fillId="3" borderId="30" xfId="19344" applyNumberFormat="true" applyFont="true" applyFill="true" applyBorder="true" applyAlignment="true" applyProtection="true">
      <alignment horizontal="center"/>
      <protection locked="false"/>
    </xf>
    <xf numFmtId="1" fontId="116" fillId="3" borderId="31" xfId="19344" applyNumberFormat="true" applyFont="true" applyFill="true" applyBorder="true" applyAlignment="true" applyProtection="true">
      <alignment horizontal="center"/>
      <protection locked="false"/>
    </xf>
    <xf numFmtId="164" fontId="116" fillId="3" borderId="33" xfId="19344" applyNumberFormat="true" applyFont="true" applyFill="true" applyBorder="true" applyAlignment="true" applyProtection="true">
      <alignment horizontal="center"/>
      <protection locked="false"/>
    </xf>
    <xf numFmtId="1" fontId="116" fillId="3" borderId="34" xfId="19344" applyNumberFormat="true" applyFont="true" applyFill="true" applyBorder="true" applyAlignment="true" applyProtection="true">
      <alignment horizontal="center"/>
      <protection locked="false"/>
    </xf>
    <xf numFmtId="0" fontId="123" fillId="3" borderId="10" xfId="19344" applyFont="true" applyProtection="true">
      <protection locked="false"/>
    </xf>
    <xf numFmtId="0" fontId="135" fillId="15" borderId="10" xfId="34385" applyFont="true" applyFill="true"/>
    <xf numFmtId="0" fontId="136" fillId="15" borderId="10" xfId="34385" applyFont="true" applyFill="true"/>
    <xf numFmtId="0" fontId="25" fillId="15" borderId="10" xfId="34389" applyFill="true"/>
    <xf numFmtId="0" fontId="25" fillId="3" borderId="10" xfId="34389"/>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34" fillId="15" borderId="10" xfId="34385" applyFont="true" applyFill="true" applyAlignment="true">
      <alignment horizontal="center" wrapText="true"/>
    </xf>
    <xf numFmtId="0" fontId="141" fillId="15" borderId="10" xfId="34385" applyFont="true" applyFill="true"/>
    <xf numFmtId="0" fontId="142" fillId="15" borderId="10" xfId="34387" applyFont="true" applyFill="true" applyBorder="true" applyAlignment="true">
      <alignment horizontal="center"/>
    </xf>
    <xf numFmtId="0" fontId="143" fillId="15" borderId="10" xfId="34387" applyFont="true" applyFill="true" applyBorder="true" applyAlignment="true">
      <alignment horizontal="center"/>
    </xf>
    <xf numFmtId="0" fontId="117" fillId="15" borderId="10" xfId="34385" applyFont="true" applyFill="true" applyAlignment="true">
      <alignment horizontal="center"/>
    </xf>
    <xf numFmtId="0" fontId="144" fillId="15" borderId="10" xfId="34385" applyFont="true" applyFill="true"/>
    <xf numFmtId="0" fontId="71" fillId="15" borderId="10" xfId="34385" applyFont="true" applyFill="true" applyAlignment="true">
      <alignment horizontal="center"/>
    </xf>
    <xf numFmtId="0" fontId="134" fillId="15" borderId="10" xfId="34385" applyFont="true" applyFill="true"/>
    <xf numFmtId="0" fontId="145" fillId="15" borderId="10" xfId="34387" applyFont="true" applyFill="true" applyBorder="true" applyAlignment="true">
      <alignment horizontal="center"/>
    </xf>
    <xf numFmtId="0" fontId="146" fillId="15" borderId="10" xfId="34385" applyFont="true" applyFill="true"/>
    <xf numFmtId="0" fontId="147" fillId="15" borderId="10" xfId="34385" applyFont="true" applyFill="true"/>
    <xf numFmtId="0" fontId="148" fillId="15" borderId="10" xfId="34385" applyFont="true" applyFill="true"/>
    <xf numFmtId="0" fontId="129" fillId="15" borderId="10" xfId="34388" applyFill="true">
      <alignment horizontal="center" vertical="center"/>
    </xf>
    <xf numFmtId="0" fontId="149" fillId="4" borderId="10" xfId="34388" applyFont="true" applyFill="true">
      <alignment horizontal="center" vertical="center"/>
    </xf>
    <xf numFmtId="0" fontId="115" fillId="15" borderId="10" xfId="34385" applyFont="true" applyFill="true"/>
    <xf numFmtId="0" fontId="72" fillId="15" borderId="10" xfId="34385" applyFont="true" applyFill="true" applyAlignment="true">
      <alignment horizontal="left" indent="1"/>
    </xf>
    <xf numFmtId="0" fontId="143" fillId="15" borderId="10" xfId="34387" applyFont="true" applyFill="true" applyAlignment="true">
      <alignment horizontal="left" indent="1"/>
    </xf>
    <xf numFmtId="0" fontId="150" fillId="15" borderId="10" xfId="34385" applyFont="true" applyFill="true" applyAlignment="true">
      <alignment horizontal="left" indent="1"/>
    </xf>
    <xf numFmtId="0" fontId="143" fillId="15" borderId="10" xfId="34387" applyFont="true" applyFill="true" applyAlignment="true">
      <alignment horizontal="left" indent="2"/>
    </xf>
    <xf numFmtId="0" fontId="123" fillId="3" borderId="10" xfId="34389" applyFont="true"/>
    <xf numFmtId="1" fontId="25" fillId="4" borderId="2" xfId="19344" applyNumberFormat="true" applyFont="true" applyFill="true" applyBorder="true" applyAlignment="true" applyProtection="true">
      <alignment horizontal="center"/>
    </xf>
    <xf numFmtId="1" fontId="25" fillId="4" borderId="6" xfId="19344" applyNumberFormat="true" applyFont="true" applyFill="true" applyBorder="true" applyAlignment="true" applyProtection="true">
      <alignment horizontal="center"/>
    </xf>
    <xf numFmtId="164" fontId="121" fillId="3" borderId="10" xfId="19344" applyNumberFormat="true" applyFont="true" applyAlignment="true" applyProtection="true">
      <protection locked="false"/>
    </xf>
    <xf numFmtId="0" fontId="25" fillId="3" borderId="10" xfId="19344" applyFont="true" applyProtection="true">
      <protection locked="false"/>
    </xf>
    <xf numFmtId="0" fontId="25" fillId="3" borderId="10" xfId="19344" applyNumberFormat="true" applyFont="true" applyProtection="true">
      <protection locked="false"/>
    </xf>
    <xf numFmtId="0" fontId="25" fillId="3" borderId="10" xfId="19344" applyFont="true" applyAlignment="true" applyProtection="true">
      <alignment horizontal="center"/>
      <protection locked="false"/>
    </xf>
    <xf numFmtId="1" fontId="111" fillId="3" borderId="10" xfId="19344" applyNumberFormat="true" applyFont="true" applyAlignment="true" applyProtection="true">
      <alignment horizontal="center"/>
      <protection locked="false"/>
    </xf>
    <xf numFmtId="0" fontId="72" fillId="3" borderId="10" xfId="19344" applyFont="true" applyProtection="true">
      <protection locked="false"/>
    </xf>
    <xf numFmtId="0" fontId="114" fillId="4" borderId="13" xfId="19344" applyFont="true" applyFill="true" applyBorder="true" applyAlignment="true" applyProtection="true">
      <alignment horizontal="center" vertical="center" wrapText="true"/>
      <protection locked="false"/>
    </xf>
    <xf numFmtId="1" fontId="114" fillId="4" borderId="14" xfId="19344" applyNumberFormat="true" applyFont="true" applyFill="true" applyBorder="true" applyAlignment="true" applyProtection="true">
      <alignment horizontal="center" vertical="center" wrapText="true"/>
      <protection locked="false"/>
    </xf>
    <xf numFmtId="0" fontId="114" fillId="4" borderId="15" xfId="19344" applyFont="true" applyFill="true" applyBorder="true" applyAlignment="true" applyProtection="true">
      <alignment horizontal="center" vertical="center" wrapText="true"/>
      <protection locked="false"/>
    </xf>
    <xf numFmtId="0" fontId="114" fillId="3" borderId="10" xfId="19344" applyFont="true" applyProtection="true">
      <protection locked="false"/>
    </xf>
    <xf numFmtId="164" fontId="116" fillId="9" borderId="16" xfId="19344" applyNumberFormat="true" applyFont="true" applyFill="true" applyBorder="true" applyAlignment="true" applyProtection="true">
      <alignment horizontal="center"/>
      <protection locked="false"/>
    </xf>
    <xf numFmtId="164" fontId="116" fillId="6" borderId="17" xfId="19344" applyNumberFormat="true" applyFont="true" applyFill="true" applyBorder="true" applyAlignment="true" applyProtection="true">
      <alignment horizontal="center"/>
      <protection locked="false"/>
    </xf>
    <xf numFmtId="164" fontId="116" fillId="7" borderId="17" xfId="19344" applyNumberFormat="true" applyFont="true" applyFill="true" applyBorder="true" applyAlignment="true" applyProtection="true">
      <alignment horizontal="center"/>
      <protection locked="false"/>
    </xf>
    <xf numFmtId="164" fontId="116" fillId="8" borderId="20" xfId="19344" applyNumberFormat="true" applyFont="true" applyFill="true" applyBorder="true" applyAlignment="true" applyProtection="true">
      <alignment horizontal="center"/>
      <protection locked="false"/>
    </xf>
    <xf numFmtId="1" fontId="25" fillId="4" borderId="6" xfId="19344" applyNumberFormat="true" applyFont="true" applyFill="true" applyBorder="true" applyAlignment="true" applyProtection="true">
      <alignment horizontal="center"/>
      <protection locked="false"/>
    </xf>
    <xf numFmtId="164" fontId="116" fillId="9" borderId="8" xfId="19344" applyNumberFormat="true" applyFont="true" applyFill="true" applyBorder="true" applyAlignment="true" applyProtection="true">
      <alignment horizontal="center"/>
      <protection locked="false"/>
    </xf>
    <xf numFmtId="164" fontId="116" fillId="6" borderId="9" xfId="19344" applyNumberFormat="true" applyFont="true" applyFill="true" applyBorder="true" applyAlignment="true" applyProtection="true">
      <alignment horizontal="center"/>
      <protection locked="false"/>
    </xf>
    <xf numFmtId="164" fontId="116" fillId="7" borderId="9" xfId="19344" applyNumberFormat="true" applyFont="true" applyFill="true" applyBorder="true" applyAlignment="true" applyProtection="true">
      <alignment horizontal="center"/>
      <protection locked="false"/>
    </xf>
    <xf numFmtId="164" fontId="116" fillId="8" borderId="22" xfId="19344" applyNumberFormat="true" applyFont="true" applyFill="true" applyBorder="true" applyAlignment="true" applyProtection="true">
      <alignment horizontal="center"/>
      <protection locked="false"/>
    </xf>
    <xf numFmtId="0" fontId="114" fillId="4" borderId="18" xfId="19344" applyFont="true" applyFill="true" applyBorder="true" applyAlignment="true" applyProtection="true">
      <alignment horizontal="center" vertical="center" wrapText="true"/>
      <protection locked="false"/>
    </xf>
    <xf numFmtId="0" fontId="114" fillId="4" borderId="14" xfId="19344" applyFont="true" applyFill="true" applyBorder="true" applyAlignment="true" applyProtection="true">
      <alignment horizontal="center" vertical="center" wrapText="true"/>
      <protection locked="false"/>
    </xf>
    <xf numFmtId="164" fontId="116" fillId="4" borderId="16" xfId="19344" applyNumberFormat="true" applyFont="true" applyFill="true" applyBorder="true" applyAlignment="true" applyProtection="true">
      <alignment horizontal="center" vertical="center"/>
      <protection locked="false"/>
    </xf>
    <xf numFmtId="164" fontId="116" fillId="9" borderId="17"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1" borderId="17" xfId="19344" applyNumberFormat="true" applyFont="true" applyFill="true" applyBorder="true" applyAlignment="true" applyProtection="true">
      <alignment horizontal="center" vertical="center"/>
      <protection locked="false"/>
    </xf>
    <xf numFmtId="164" fontId="116" fillId="12" borderId="20" xfId="19344" applyNumberFormat="true" applyFont="true" applyFill="true" applyBorder="true" applyAlignment="true" applyProtection="true">
      <alignment horizontal="center" vertical="center"/>
      <protection locked="false"/>
    </xf>
    <xf numFmtId="164" fontId="116" fillId="6" borderId="17" xfId="19344" applyNumberFormat="true" applyFont="true" applyFill="true" applyBorder="true" applyAlignment="true" applyProtection="true">
      <alignment horizontal="center" vertical="center"/>
      <protection locked="false"/>
    </xf>
    <xf numFmtId="164" fontId="116" fillId="7" borderId="17" xfId="19344" applyNumberFormat="true" applyFont="true" applyFill="true" applyBorder="true" applyAlignment="true" applyProtection="true">
      <alignment horizontal="center" vertical="center"/>
      <protection locked="false"/>
    </xf>
    <xf numFmtId="164" fontId="116" fillId="8" borderId="20" xfId="19344" applyNumberFormat="true" applyFont="true" applyFill="true" applyBorder="true" applyAlignment="true" applyProtection="true">
      <alignment horizontal="center" vertical="center"/>
      <protection locked="false"/>
    </xf>
    <xf numFmtId="0" fontId="25" fillId="3" borderId="10" xfId="19344" applyFont="true" applyAlignment="true" applyProtection="true">
      <alignment vertical="center"/>
      <protection locked="false"/>
    </xf>
    <xf numFmtId="164" fontId="116" fillId="4" borderId="8" xfId="19344" applyNumberFormat="true" applyFont="true" applyFill="true" applyBorder="true" applyAlignment="true" applyProtection="true">
      <alignment horizontal="center" vertical="center"/>
      <protection locked="false"/>
    </xf>
    <xf numFmtId="164" fontId="116" fillId="9" borderId="9" xfId="19344" applyNumberFormat="true" applyFont="true" applyFill="true" applyBorder="true" applyAlignment="true" applyProtection="true">
      <alignment horizontal="center" vertical="center"/>
      <protection locked="false"/>
    </xf>
    <xf numFmtId="164" fontId="116" fillId="6" borderId="9" xfId="19344" applyNumberFormat="true" applyFont="true" applyFill="true" applyBorder="true" applyAlignment="true" applyProtection="true">
      <alignment horizontal="center" vertical="center"/>
      <protection locked="false"/>
    </xf>
    <xf numFmtId="164" fontId="116" fillId="7" borderId="9" xfId="19344" applyNumberFormat="true" applyFont="true" applyFill="true" applyBorder="true" applyAlignment="true" applyProtection="true">
      <alignment horizontal="center" vertical="center"/>
      <protection locked="false"/>
    </xf>
    <xf numFmtId="164" fontId="116" fillId="8" borderId="22" xfId="19344" applyNumberFormat="true" applyFont="true" applyFill="true" applyBorder="true" applyAlignment="true" applyProtection="true">
      <alignment horizontal="center" vertical="center"/>
      <protection locked="false"/>
    </xf>
    <xf numFmtId="1" fontId="25" fillId="4" borderId="4" xfId="19344" applyNumberFormat="true" applyFont="true" applyFill="true" applyBorder="true" applyAlignment="true" applyProtection="true">
      <alignment horizontal="center"/>
      <protection locked="false"/>
    </xf>
    <xf numFmtId="164" fontId="116" fillId="3" borderId="19" xfId="19344" applyNumberFormat="true" applyFont="true" applyBorder="true" applyAlignment="true" applyProtection="true">
      <alignment horizontal="center"/>
      <protection locked="false"/>
    </xf>
    <xf numFmtId="164" fontId="116" fillId="3" borderId="23" xfId="19344" applyNumberFormat="true" applyFont="true" applyBorder="true" applyAlignment="true" applyProtection="true">
      <alignment horizontal="center"/>
      <protection locked="false"/>
    </xf>
    <xf numFmtId="164" fontId="116" fillId="3" borderId="11" xfId="19344" applyNumberFormat="true" applyFont="true" applyBorder="true" applyAlignment="true" applyProtection="true">
      <alignment horizontal="center"/>
      <protection locked="false"/>
    </xf>
    <xf numFmtId="164" fontId="116" fillId="3" borderId="20" xfId="19344" applyNumberFormat="true" applyFont="true" applyBorder="true" applyAlignment="true" applyProtection="true">
      <alignment horizontal="center"/>
      <protection locked="false"/>
    </xf>
    <xf numFmtId="164" fontId="116" fillId="3" borderId="21" xfId="19344" applyNumberFormat="true" applyFont="true" applyBorder="true" applyAlignment="true" applyProtection="true">
      <alignment horizontal="center"/>
      <protection locked="false"/>
    </xf>
    <xf numFmtId="164" fontId="116" fillId="3" borderId="7" xfId="19344" applyNumberFormat="true" applyFont="true" applyBorder="true" applyAlignment="true" applyProtection="true">
      <alignment horizontal="center"/>
      <protection locked="false"/>
    </xf>
    <xf numFmtId="164" fontId="116" fillId="3" borderId="12" xfId="19344" applyNumberFormat="true" applyFont="true" applyBorder="true" applyAlignment="true" applyProtection="true">
      <alignment horizontal="center"/>
      <protection locked="false"/>
    </xf>
    <xf numFmtId="164" fontId="116" fillId="3" borderId="22" xfId="19344" applyNumberFormat="true" applyFont="true" applyBorder="true" applyAlignment="true" applyProtection="true">
      <alignment horizontal="center"/>
      <protection locked="false"/>
    </xf>
    <xf numFmtId="0" fontId="25" fillId="3" borderId="24" xfId="19344" applyFont="true" applyBorder="true" applyProtection="true">
      <protection locked="false"/>
    </xf>
    <xf numFmtId="0" fontId="25" fillId="3" borderId="25" xfId="19344" applyFont="true" applyBorder="true" applyProtection="true">
      <protection locked="false"/>
    </xf>
    <xf numFmtId="0" fontId="72" fillId="4" borderId="26" xfId="19344" applyFont="true" applyFill="true" applyBorder="true" applyAlignment="true" applyProtection="true">
      <alignment horizontal="center" vertical="center"/>
      <protection locked="false"/>
    </xf>
    <xf numFmtId="0" fontId="114" fillId="4" borderId="25" xfId="19344" applyFont="true" applyFill="true" applyBorder="true" applyAlignment="true" applyProtection="true">
      <alignment horizontal="center" vertical="center"/>
      <protection locked="false"/>
    </xf>
    <xf numFmtId="0" fontId="114" fillId="4" borderId="18" xfId="19344" applyFont="true" applyFill="true" applyBorder="true" applyAlignment="true" applyProtection="true">
      <alignment horizontal="center" vertical="center"/>
      <protection locked="false"/>
    </xf>
    <xf numFmtId="0" fontId="116" fillId="3" borderId="10" xfId="19344" applyFont="true" applyFill="true" applyBorder="true" applyProtection="true">
      <protection locked="false"/>
    </xf>
    <xf numFmtId="0" fontId="114" fillId="4" borderId="26" xfId="19344" applyFont="true" applyFill="true" applyBorder="true" applyAlignment="true" applyProtection="true">
      <alignment horizontal="center" vertical="center" wrapText="true"/>
      <protection locked="false"/>
    </xf>
    <xf numFmtId="164" fontId="25" fillId="3" borderId="10" xfId="19344" applyNumberFormat="true" applyFont="true" applyProtection="true">
      <protection locked="false"/>
    </xf>
    <xf numFmtId="0" fontId="118" fillId="3" borderId="4" xfId="19344" applyFont="true" applyBorder="true" applyAlignment="true" applyProtection="true">
      <alignment vertical="center" textRotation="90"/>
      <protection locked="false"/>
    </xf>
    <xf numFmtId="164" fontId="116" fillId="3" borderId="29" xfId="19344" applyNumberFormat="true" applyFont="true" applyFill="true" applyBorder="true" applyAlignment="true" applyProtection="true">
      <alignment horizontal="center"/>
      <protection locked="false"/>
    </xf>
    <xf numFmtId="164" fontId="116" fillId="3" borderId="10" xfId="19344" applyNumberFormat="true" applyFont="true" applyFill="true" applyBorder="true" applyAlignment="true" applyProtection="true">
      <alignment horizontal="center"/>
      <protection locked="false"/>
    </xf>
    <xf numFmtId="164" fontId="116" fillId="3" borderId="28" xfId="19344" applyNumberFormat="true" applyFont="true" applyFill="true" applyBorder="true" applyAlignment="true" applyProtection="true">
      <alignment horizontal="center"/>
      <protection locked="false"/>
    </xf>
    <xf numFmtId="164" fontId="116" fillId="3" borderId="32" xfId="19344" applyNumberFormat="true" applyFont="true" applyFill="true" applyBorder="true" applyAlignment="true" applyProtection="true">
      <alignment horizontal="center"/>
      <protection locked="false"/>
    </xf>
    <xf numFmtId="164" fontId="116" fillId="3" borderId="31" xfId="19344" applyNumberFormat="true" applyFont="true" applyFill="true" applyBorder="true" applyAlignment="true" applyProtection="true">
      <alignment horizontal="center"/>
      <protection locked="false"/>
    </xf>
    <xf numFmtId="1" fontId="25" fillId="3" borderId="10" xfId="19344" applyNumberFormat="true" applyFont="true" applyProtection="true">
      <protection locked="false"/>
    </xf>
    <xf numFmtId="164" fontId="116" fillId="3" borderId="35" xfId="19344" applyNumberFormat="true" applyFont="true" applyFill="true" applyBorder="true" applyAlignment="true" applyProtection="true">
      <alignment horizontal="center"/>
      <protection locked="false"/>
    </xf>
    <xf numFmtId="164" fontId="116" fillId="3" borderId="5" xfId="19344" applyNumberFormat="true" applyFont="true" applyFill="true" applyBorder="true" applyAlignment="true" applyProtection="true">
      <alignment horizontal="center"/>
      <protection locked="false"/>
    </xf>
    <xf numFmtId="164" fontId="116" fillId="3" borderId="6" xfId="19344" applyNumberFormat="true" applyFont="true" applyFill="true" applyBorder="true" applyAlignment="true" applyProtection="true">
      <alignment horizontal="center"/>
      <protection locked="false"/>
    </xf>
    <xf numFmtId="164" fontId="116" fillId="3" borderId="34" xfId="19344" applyNumberFormat="true" applyFont="true" applyFill="true" applyBorder="true" applyAlignment="true" applyProtection="true">
      <alignment horizontal="center"/>
      <protection locked="false"/>
    </xf>
    <xf numFmtId="0" fontId="25" fillId="3" borderId="12" xfId="19344" applyFont="true" applyBorder="true" applyProtection="true">
      <protection locked="false"/>
    </xf>
    <xf numFmtId="0" fontId="25" fillId="3" borderId="10" xfId="19344" applyFont="true" applyBorder="true" applyProtection="true">
      <protection locked="false"/>
    </xf>
    <xf numFmtId="164" fontId="25" fillId="3" borderId="10" xfId="19344" applyNumberFormat="true" applyFont="true" applyAlignment="true" applyProtection="true">
      <alignment horizontal="center"/>
      <protection locked="false"/>
    </xf>
    <xf numFmtId="164" fontId="116" fillId="3" borderId="10" xfId="19344" applyNumberFormat="true" applyFont="true" applyAlignment="true" applyProtection="true">
      <alignment horizontal="center"/>
      <protection locked="false"/>
    </xf>
    <xf numFmtId="0" fontId="25" fillId="4" borderId="26" xfId="19344" applyFont="true" applyFill="true" applyBorder="true" applyAlignment="true" applyProtection="true">
      <alignment horizontal="center" vertical="center"/>
      <protection locked="false"/>
    </xf>
    <xf numFmtId="164" fontId="116" fillId="5" borderId="16" xfId="19344" applyNumberFormat="true" applyFont="true" applyFill="true" applyBorder="true" applyAlignment="true" applyProtection="true">
      <alignment horizontal="center"/>
      <protection locked="false"/>
    </xf>
    <xf numFmtId="164" fontId="116" fillId="5" borderId="8" xfId="19344" applyNumberFormat="true" applyFont="true" applyFill="true" applyBorder="true" applyAlignment="true" applyProtection="true">
      <alignment horizontal="center"/>
      <protection locked="false"/>
    </xf>
    <xf numFmtId="164" fontId="116" fillId="5" borderId="17" xfId="19344" applyNumberFormat="true" applyFont="true" applyFill="true" applyBorder="true" applyAlignment="true" applyProtection="true">
      <alignment horizontal="center" vertical="center"/>
      <protection locked="false"/>
    </xf>
    <xf numFmtId="164" fontId="116" fillId="5" borderId="9" xfId="19344" applyNumberFormat="true" applyFont="true" applyFill="true" applyBorder="true" applyAlignment="true" applyProtection="true">
      <alignment horizontal="center" vertical="center"/>
      <protection locked="false"/>
    </xf>
    <xf numFmtId="0" fontId="71" fillId="0" borderId="10" xfId="0" applyFont="true" applyFill="true" applyBorder="true" applyAlignment="true" applyProtection="true">
      <alignment horizontal="center" vertical="center"/>
      <protection locked="false"/>
    </xf>
    <xf numFmtId="0" fontId="25" fillId="3" borderId="10" xfId="19344" applyFont="true" applyAlignment="true" applyProtection="true">
      <alignment horizontal="center" vertical="center"/>
      <protection locked="false"/>
    </xf>
    <xf numFmtId="0" fontId="25" fillId="0" borderId="10" xfId="19344" applyFont="true" applyFill="true" applyProtection="true">
      <protection locked="false"/>
    </xf>
    <xf numFmtId="1" fontId="111" fillId="3" borderId="10" xfId="19344" applyNumberFormat="true" applyFont="true" applyAlignment="true" applyProtection="true">
      <alignment horizontal="center" vertical="center"/>
      <protection locked="false"/>
    </xf>
    <xf numFmtId="0" fontId="25" fillId="27" borderId="10" xfId="19344" applyFill="true" applyAlignment="true">
      <alignment wrapText="true"/>
    </xf>
    <xf numFmtId="0" fontId="156" fillId="27" borderId="10" xfId="19344" applyFont="true" applyFill="true" applyAlignment="true">
      <alignment horizontal="left" vertical="top"/>
    </xf>
    <xf numFmtId="170" fontId="156" fillId="27" borderId="10" xfId="19344" applyNumberFormat="true" applyFont="true" applyFill="true" applyAlignment="true">
      <alignment horizontal="right" vertical="top" wrapText="true"/>
    </xf>
    <xf numFmtId="0" fontId="160" fillId="30" borderId="67" xfId="19344" applyFont="true" applyFill="true" applyBorder="true" applyAlignment="true">
      <alignment vertical="center"/>
    </xf>
    <xf numFmtId="0" fontId="160" fillId="9" borderId="67" xfId="19344" applyFont="true" applyFill="true" applyBorder="true" applyAlignment="true">
      <alignment vertical="center"/>
    </xf>
    <xf numFmtId="0" fontId="160" fillId="31" borderId="67" xfId="19344" applyFont="true" applyFill="true" applyBorder="true" applyAlignment="true">
      <alignment vertical="center"/>
    </xf>
    <xf numFmtId="0" fontId="160" fillId="32" borderId="1" xfId="19344" applyFont="true" applyFill="true" applyBorder="true" applyAlignment="true">
      <alignment vertical="center"/>
    </xf>
    <xf numFmtId="0" fontId="117" fillId="3" borderId="10" xfId="19344" applyFont="true" applyAlignment="true">
      <alignment horizontal="right"/>
    </xf>
    <xf numFmtId="0" fontId="154" fillId="27" borderId="10" xfId="19344" applyFont="true" applyFill="true" applyBorder="true" applyAlignment="true">
      <alignment horizontal="left"/>
    </xf>
    <xf numFmtId="0" fontId="154" fillId="27" borderId="10" xfId="19344" applyFont="true" applyFill="true" applyBorder="true" applyAlignment="true"/>
    <xf numFmtId="0" fontId="25" fillId="3" borderId="10" xfId="19344" applyFont="true" applyBorder="true" applyAlignment="true"/>
    <xf numFmtId="0" fontId="25" fillId="3" borderId="10" xfId="34389" applyBorder="true"/>
    <xf numFmtId="0" fontId="25" fillId="27" borderId="10" xfId="19344" applyFill="true" applyBorder="true" applyAlignment="true">
      <alignment wrapText="true"/>
    </xf>
    <xf numFmtId="0" fontId="154" fillId="15" borderId="10" xfId="19344" applyFont="true" applyFill="true" applyBorder="true" applyAlignment="true">
      <alignment horizontal="left"/>
    </xf>
    <xf numFmtId="0" fontId="153" fillId="27" borderId="10" xfId="19344" applyFont="true" applyFill="true" applyBorder="true" applyAlignment="true">
      <alignment wrapText="true"/>
    </xf>
    <xf numFmtId="0" fontId="155" fillId="3" borderId="10" xfId="19344" applyFont="true" applyBorder="true"/>
    <xf numFmtId="0" fontId="162" fillId="27" borderId="10" xfId="19344" applyFont="true" applyFill="true" applyBorder="true" applyAlignment="true">
      <alignment wrapText="true"/>
    </xf>
    <xf numFmtId="0" fontId="161" fillId="27" borderId="10" xfId="19344" applyFont="true" applyFill="true" applyBorder="true" applyAlignment="true">
      <alignment wrapText="true"/>
    </xf>
    <xf numFmtId="170" fontId="156"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5" fillId="27" borderId="10" xfId="19344" applyFill="true" applyAlignment="true">
      <alignment vertical="center" wrapText="true"/>
    </xf>
    <xf numFmtId="0" fontId="0" fillId="0" borderId="10" xfId="0" applyBorder="true" applyAlignment="true">
      <alignment vertical="center"/>
    </xf>
    <xf numFmtId="0" fontId="25" fillId="27" borderId="10" xfId="19344" applyFill="true" applyAlignment="true">
      <alignment vertical="center"/>
    </xf>
    <xf numFmtId="0" fontId="25" fillId="27" borderId="10" xfId="19344" applyFill="true" applyAlignment="true"/>
    <xf numFmtId="0" fontId="25" fillId="3" borderId="10" xfId="19344" applyAlignment="true">
      <alignment vertical="center"/>
    </xf>
    <xf numFmtId="0" fontId="25" fillId="15" borderId="10" xfId="19344" applyFill="true" applyAlignment="true"/>
    <xf numFmtId="0" fontId="160" fillId="29" borderId="1" xfId="19344" applyFont="true" applyFill="true" applyBorder="true" applyAlignment="true">
      <alignment vertical="center"/>
    </xf>
    <xf numFmtId="0" fontId="165" fillId="15" borderId="3" xfId="19344" applyFont="true" applyFill="true" applyBorder="true" applyAlignment="true">
      <alignment horizontal="left"/>
    </xf>
    <xf numFmtId="0" fontId="137" fillId="27" borderId="4" xfId="19344" applyFont="true" applyFill="true" applyBorder="true" applyAlignment="true"/>
    <xf numFmtId="0" fontId="165" fillId="27" borderId="10" xfId="19344" applyFont="true" applyFill="true" applyBorder="true" applyAlignment="true"/>
    <xf numFmtId="0" fontId="167" fillId="3" borderId="4" xfId="19344" applyFont="true" applyBorder="true" applyAlignment="true"/>
    <xf numFmtId="0" fontId="165" fillId="27" borderId="10" xfId="19344" applyFont="true" applyFill="true" applyBorder="true" applyAlignment="true">
      <alignment horizontal="left"/>
    </xf>
    <xf numFmtId="0" fontId="165" fillId="27" borderId="3" xfId="19344" applyFont="true" applyFill="true" applyBorder="true" applyAlignment="true">
      <alignment horizontal="left"/>
    </xf>
    <xf numFmtId="0" fontId="165" fillId="15" borderId="3" xfId="19344" applyFont="true" applyFill="true" applyBorder="true" applyAlignment="true">
      <alignment vertical="center"/>
    </xf>
    <xf numFmtId="0" fontId="137" fillId="27" borderId="4" xfId="19344" applyFont="true" applyFill="true" applyBorder="true" applyAlignment="true">
      <alignment vertical="center"/>
    </xf>
    <xf numFmtId="0" fontId="165" fillId="27" borderId="1" xfId="19344" applyFont="true" applyFill="true" applyBorder="true" applyAlignment="true">
      <alignment vertical="center"/>
    </xf>
    <xf numFmtId="0" fontId="137" fillId="3" borderId="2" xfId="19344" applyFont="true" applyBorder="true" applyAlignment="true">
      <alignment vertical="center"/>
    </xf>
    <xf numFmtId="0" fontId="165" fillId="27" borderId="3" xfId="19344" applyFont="true" applyFill="true" applyBorder="true" applyAlignment="true">
      <alignment vertical="center"/>
    </xf>
    <xf numFmtId="0" fontId="137" fillId="3" borderId="4" xfId="19344" applyFont="true" applyBorder="true" applyAlignment="true">
      <alignment vertical="center"/>
    </xf>
    <xf numFmtId="0" fontId="166" fillId="27" borderId="3" xfId="19344" applyFont="true" applyFill="true" applyBorder="true" applyAlignment="true">
      <alignment vertical="center"/>
    </xf>
    <xf numFmtId="0" fontId="166" fillId="3" borderId="4" xfId="19344" applyFont="true" applyBorder="true" applyAlignment="true">
      <alignment vertical="center"/>
    </xf>
    <xf numFmtId="0" fontId="166" fillId="3" borderId="3" xfId="19344" applyFont="true" applyBorder="true" applyAlignment="true">
      <alignment vertical="center"/>
    </xf>
    <xf numFmtId="0" fontId="166" fillId="27" borderId="4" xfId="19344" applyFont="true" applyFill="true" applyBorder="true" applyAlignment="true">
      <alignment vertical="center"/>
    </xf>
    <xf numFmtId="0" fontId="152" fillId="26" borderId="58" xfId="40344" applyFont="true" applyFill="true" applyBorder="true" applyAlignment="true">
      <alignment horizontal="left" vertical="center"/>
    </xf>
    <xf numFmtId="0" fontId="152" fillId="26" borderId="59" xfId="40356" applyFont="true" applyFill="true" applyBorder="true" applyAlignment="true">
      <alignment horizontal="left" vertical="center"/>
    </xf>
    <xf numFmtId="0" fontId="152" fillId="26" borderId="60" xfId="40376" applyFont="true" applyFill="true" applyBorder="true" applyAlignment="true">
      <alignment horizontal="left" vertical="center"/>
    </xf>
    <xf numFmtId="0" fontId="152" fillId="26" borderId="58" xfId="40412" applyFont="true" applyFill="true" applyBorder="true" applyAlignment="true">
      <alignment horizontal="left" vertical="center"/>
    </xf>
    <xf numFmtId="0" fontId="152" fillId="26" borderId="59" xfId="40424" applyFont="true" applyFill="true" applyBorder="true" applyAlignment="true">
      <alignment horizontal="left" vertical="center"/>
    </xf>
    <xf numFmtId="0" fontId="152" fillId="26" borderId="60" xfId="40436" applyFont="true" applyFill="true" applyBorder="true" applyAlignment="true">
      <alignment horizontal="left" vertical="center"/>
    </xf>
    <xf numFmtId="0" fontId="152" fillId="3" borderId="57" xfId="40400" applyFont="true" applyBorder="true" applyAlignment="true">
      <alignment horizontal="left" vertical="center"/>
    </xf>
    <xf numFmtId="0" fontId="152" fillId="26" borderId="58" xfId="39990" applyFont="true" applyFill="true" applyBorder="true" applyAlignment="true">
      <alignment horizontal="left" vertical="center"/>
    </xf>
    <xf numFmtId="0" fontId="152" fillId="26" borderId="59" xfId="40002" applyFont="true" applyFill="true" applyBorder="true" applyAlignment="true">
      <alignment horizontal="left" vertical="center"/>
    </xf>
    <xf numFmtId="0" fontId="152" fillId="26" borderId="60" xfId="40014" applyFont="true" applyFill="true" applyBorder="true" applyAlignment="true">
      <alignment horizontal="left" vertical="center"/>
    </xf>
    <xf numFmtId="0" fontId="152" fillId="26" borderId="58" xfId="40050" applyFont="true" applyFill="true" applyBorder="true" applyAlignment="true">
      <alignment horizontal="left" vertical="center"/>
    </xf>
    <xf numFmtId="0" fontId="152" fillId="26" borderId="59" xfId="40062" applyFont="true" applyFill="true" applyBorder="true" applyAlignment="true">
      <alignment horizontal="left" vertical="center"/>
    </xf>
    <xf numFmtId="0" fontId="152" fillId="26" borderId="60" xfId="40074" applyFont="true" applyFill="true" applyBorder="true" applyAlignment="true">
      <alignment horizontal="left" vertical="center"/>
    </xf>
    <xf numFmtId="0" fontId="152" fillId="26" borderId="58" xfId="40110" applyFont="true" applyFill="true" applyBorder="true" applyAlignment="true">
      <alignment horizontal="left" vertical="center"/>
    </xf>
    <xf numFmtId="0" fontId="152" fillId="26" borderId="59" xfId="40122" applyFont="true" applyFill="true" applyBorder="true" applyAlignment="true">
      <alignment horizontal="left" vertical="center"/>
    </xf>
    <xf numFmtId="0" fontId="152" fillId="26" borderId="58" xfId="40170" applyFont="true" applyFill="true" applyBorder="true" applyAlignment="true">
      <alignment horizontal="left" vertical="center"/>
    </xf>
    <xf numFmtId="0" fontId="152" fillId="26" borderId="59" xfId="40182" applyFont="true" applyFill="true" applyBorder="true" applyAlignment="true">
      <alignment horizontal="left" vertical="center"/>
    </xf>
    <xf numFmtId="0" fontId="152" fillId="26" borderId="60" xfId="40194" applyFont="true" applyFill="true" applyBorder="true" applyAlignment="true">
      <alignment horizontal="left" vertical="center"/>
    </xf>
    <xf numFmtId="0" fontId="152" fillId="26" borderId="58" xfId="40230" applyFont="true" applyFill="true" applyBorder="true" applyAlignment="true">
      <alignment horizontal="left" vertical="center"/>
    </xf>
    <xf numFmtId="0" fontId="152" fillId="26" borderId="59" xfId="40242" applyFont="true" applyFill="true" applyBorder="true" applyAlignment="true">
      <alignment horizontal="left" vertical="center"/>
    </xf>
    <xf numFmtId="0" fontId="152" fillId="26" borderId="58" xfId="40290" applyFont="true" applyFill="true" applyBorder="true" applyAlignment="true">
      <alignment horizontal="left" vertical="center"/>
    </xf>
    <xf numFmtId="0" fontId="152" fillId="26" borderId="59" xfId="40302" applyFont="true" applyFill="true" applyBorder="true" applyAlignment="true">
      <alignment horizontal="left" vertical="center"/>
    </xf>
    <xf numFmtId="0" fontId="152" fillId="26" borderId="58" xfId="40418" applyFont="true" applyFill="true" applyBorder="true" applyAlignment="true">
      <alignment horizontal="left" vertical="center"/>
    </xf>
    <xf numFmtId="0" fontId="152" fillId="26" borderId="59" xfId="40430" applyFont="true" applyFill="true" applyBorder="true" applyAlignment="true">
      <alignment horizontal="left" vertical="center"/>
    </xf>
    <xf numFmtId="0" fontId="152" fillId="26" borderId="60" xfId="40442" applyFont="true" applyFill="true" applyBorder="true" applyAlignment="true">
      <alignment horizontal="left" vertical="center"/>
    </xf>
    <xf numFmtId="0" fontId="152" fillId="3" borderId="57" xfId="40406" applyFont="true" applyBorder="true" applyAlignment="true">
      <alignment horizontal="left" vertical="center"/>
    </xf>
    <xf numFmtId="0" fontId="152" fillId="3" borderId="54" xfId="39980" applyFont="true" applyBorder="true" applyAlignment="true">
      <alignment horizontal="center" vertical="center" wrapText="true"/>
    </xf>
    <xf numFmtId="0" fontId="152" fillId="3" borderId="54" xfId="40040" applyFont="true" applyBorder="true" applyAlignment="true">
      <alignment horizontal="center" vertical="center" wrapText="true"/>
    </xf>
    <xf numFmtId="0" fontId="152" fillId="3" borderId="54" xfId="40100" applyFont="true" applyBorder="true" applyAlignment="true">
      <alignment horizontal="center" vertical="center" wrapText="true"/>
    </xf>
    <xf numFmtId="0" fontId="152" fillId="3" borderId="54" xfId="40160" applyFont="true" applyBorder="true" applyAlignment="true">
      <alignment horizontal="center" vertical="center" wrapText="true"/>
    </xf>
    <xf numFmtId="0" fontId="152" fillId="3" borderId="54" xfId="40220" applyFont="true" applyBorder="true" applyAlignment="true">
      <alignment horizontal="center" vertical="center" wrapText="true"/>
    </xf>
    <xf numFmtId="0" fontId="152" fillId="3" borderId="54" xfId="40280" applyFont="true" applyBorder="true" applyAlignment="true">
      <alignment horizontal="center" vertical="center" wrapText="true"/>
    </xf>
    <xf numFmtId="0" fontId="152" fillId="3" borderId="54" xfId="40334" applyFont="true" applyBorder="true" applyAlignment="true">
      <alignment horizontal="center" vertical="center" wrapText="true"/>
    </xf>
    <xf numFmtId="0" fontId="152" fillId="3" borderId="55" xfId="40335" applyFont="true" applyBorder="true" applyAlignment="true">
      <alignment horizontal="center" vertical="center" wrapText="true"/>
    </xf>
    <xf numFmtId="0" fontId="152" fillId="3" borderId="54" xfId="40340" applyFont="true" applyBorder="true" applyAlignment="true">
      <alignment horizontal="center" vertical="center" wrapText="true"/>
    </xf>
    <xf numFmtId="0" fontId="152" fillId="3" borderId="54" xfId="40402" applyFont="true" applyBorder="true" applyAlignment="true">
      <alignment horizontal="center" vertical="center" wrapText="true"/>
    </xf>
    <xf numFmtId="0" fontId="152" fillId="3" borderId="54" xfId="40408" applyFont="true" applyBorder="true" applyAlignment="true">
      <alignment horizontal="center" vertical="center" wrapText="true"/>
    </xf>
    <xf numFmtId="0" fontId="163" fillId="3" borderId="10" xfId="39959" applyFont="true" applyAlignment="true">
      <alignment horizontal="left" vertical="center"/>
    </xf>
    <xf numFmtId="0" fontId="152" fillId="3" borderId="10" xfId="40020" applyFont="true" applyAlignment="true">
      <alignment horizontal="left" vertical="center"/>
    </xf>
    <xf numFmtId="0" fontId="163" fillId="3" borderId="10" xfId="40019" applyFont="true" applyAlignment="true">
      <alignment horizontal="left" vertical="center"/>
    </xf>
    <xf numFmtId="0" fontId="152" fillId="3" borderId="10" xfId="40080" applyFont="true" applyAlignment="true">
      <alignment horizontal="left" vertical="center"/>
    </xf>
    <xf numFmtId="0" fontId="163" fillId="3" borderId="10" xfId="40079" applyFont="true" applyAlignment="true">
      <alignment horizontal="left" vertical="center"/>
    </xf>
    <xf numFmtId="0" fontId="163" fillId="3" borderId="10" xfId="40139" applyFont="true" applyAlignment="true">
      <alignment horizontal="left" vertical="center"/>
    </xf>
    <xf numFmtId="0" fontId="152" fillId="3" borderId="10" xfId="40200" applyFont="true" applyAlignment="true">
      <alignment horizontal="left" vertical="center"/>
    </xf>
    <xf numFmtId="0" fontId="163" fillId="3" borderId="10" xfId="40199" applyFont="true" applyAlignment="true">
      <alignment horizontal="left" vertical="center"/>
    </xf>
    <xf numFmtId="0" fontId="163" fillId="3" borderId="10" xfId="40259" applyFont="true" applyAlignment="true">
      <alignment horizontal="left" vertical="center"/>
    </xf>
    <xf numFmtId="0" fontId="152" fillId="3" borderId="57" xfId="40332" applyFont="true" applyBorder="true" applyAlignment="true">
      <alignment horizontal="left" vertical="center"/>
    </xf>
    <xf numFmtId="0" fontId="163" fillId="3" borderId="10" xfId="40319" applyFont="true" applyAlignment="true">
      <alignment horizontal="left" vertical="center"/>
    </xf>
    <xf numFmtId="0" fontId="163" fillId="3" borderId="10" xfId="40387" applyFont="true" applyAlignment="true">
      <alignment horizontal="left" vertical="center"/>
    </xf>
    <xf numFmtId="0" fontId="152" fillId="3" borderId="57" xfId="39978" applyFont="true" applyBorder="true" applyAlignment="true">
      <alignment horizontal="left" vertical="center"/>
    </xf>
    <xf numFmtId="0" fontId="163" fillId="3" borderId="10" xfId="39965" applyFont="true" applyAlignment="true">
      <alignment horizontal="left" vertical="center"/>
    </xf>
    <xf numFmtId="0" fontId="152" fillId="3" borderId="57" xfId="40038" applyFont="true" applyBorder="true" applyAlignment="true">
      <alignment horizontal="left" vertical="center"/>
    </xf>
    <xf numFmtId="0" fontId="163" fillId="3" borderId="10" xfId="40025" applyFont="true" applyAlignment="true">
      <alignment horizontal="left" vertical="center"/>
    </xf>
    <xf numFmtId="0" fontId="152" fillId="3" borderId="57" xfId="40098" applyFont="true" applyBorder="true" applyAlignment="true">
      <alignment horizontal="left" vertical="center"/>
    </xf>
    <xf numFmtId="0" fontId="163" fillId="3" borderId="10" xfId="40085" applyFont="true" applyAlignment="true">
      <alignment horizontal="left" vertical="center"/>
    </xf>
    <xf numFmtId="0" fontId="152" fillId="3" borderId="57" xfId="40158" applyFont="true" applyBorder="true" applyAlignment="true">
      <alignment horizontal="left" vertical="center"/>
    </xf>
    <xf numFmtId="0" fontId="163" fillId="3" borderId="10" xfId="40145" applyFont="true" applyAlignment="true">
      <alignment horizontal="left" vertical="center"/>
    </xf>
    <xf numFmtId="0" fontId="152" fillId="3" borderId="57" xfId="40218" applyFont="true" applyBorder="true" applyAlignment="true">
      <alignment horizontal="left" vertical="center"/>
    </xf>
    <xf numFmtId="0" fontId="163" fillId="3" borderId="10" xfId="40205" applyFont="true" applyAlignment="true">
      <alignment horizontal="left" vertical="center"/>
    </xf>
    <xf numFmtId="0" fontId="152" fillId="3" borderId="57" xfId="40278" applyFont="true" applyBorder="true" applyAlignment="true">
      <alignment horizontal="left" vertical="center"/>
    </xf>
    <xf numFmtId="0" fontId="163" fillId="3" borderId="10" xfId="40265" applyFont="true" applyAlignment="true">
      <alignment horizontal="left" vertical="center"/>
    </xf>
    <xf numFmtId="0" fontId="152" fillId="3" borderId="57" xfId="40338" applyFont="true" applyBorder="true" applyAlignment="true">
      <alignment horizontal="left" vertical="center"/>
    </xf>
    <xf numFmtId="0" fontId="163" fillId="3" borderId="10" xfId="40325" applyFont="true" applyAlignment="true">
      <alignment horizontal="left" vertical="center"/>
    </xf>
    <xf numFmtId="0" fontId="163" fillId="3" borderId="10" xfId="40393" applyFont="true" applyAlignment="true">
      <alignment horizontal="left" vertical="center"/>
    </xf>
    <xf numFmtId="0" fontId="152" fillId="33" borderId="10" xfId="40388" applyFont="true" applyFill="true" applyAlignment="true">
      <alignment horizontal="left" vertical="center"/>
    </xf>
    <xf numFmtId="0" fontId="152" fillId="34" borderId="10" xfId="40320" applyFont="true" applyFill="true" applyAlignment="true">
      <alignment horizontal="left" vertical="center"/>
    </xf>
    <xf numFmtId="0" fontId="152" fillId="30" borderId="10" xfId="40260" applyFont="true" applyFill="true" applyAlignment="true">
      <alignment horizontal="left" vertical="center"/>
    </xf>
    <xf numFmtId="0" fontId="152" fillId="31" borderId="10" xfId="40140" applyFont="true" applyFill="true" applyAlignment="true">
      <alignment horizontal="left" vertical="center"/>
    </xf>
    <xf numFmtId="0" fontId="152" fillId="9" borderId="10" xfId="39960" applyFont="true" applyFill="true" applyAlignment="true">
      <alignment horizontal="left" vertical="center"/>
    </xf>
    <xf numFmtId="1" fontId="72" fillId="4" borderId="39" xfId="19344" applyNumberFormat="true" applyFont="true" applyFill="true" applyBorder="true" applyAlignment="true" applyProtection="true">
      <alignment horizontal="center" vertical="center"/>
    </xf>
    <xf numFmtId="1" fontId="72" fillId="4" borderId="42" xfId="19344" applyNumberFormat="true" applyFont="true" applyFill="true" applyBorder="true" applyAlignment="true" applyProtection="true">
      <alignment horizontal="center" vertical="center"/>
    </xf>
    <xf numFmtId="0" fontId="25" fillId="0" borderId="10" xfId="19344" applyFill="true" applyBorder="true" applyAlignment="true">
      <alignment wrapText="true"/>
    </xf>
    <xf numFmtId="0" fontId="25" fillId="0" borderId="10" xfId="19344" applyFill="true" applyBorder="true" applyAlignment="true">
      <alignment vertical="top" wrapText="true"/>
    </xf>
    <xf numFmtId="0" fontId="137" fillId="15" borderId="10" xfId="19344" applyFont="true" applyFill="true" applyAlignment="true">
      <alignment vertical="top" wrapText="true"/>
    </xf>
    <xf numFmtId="0" fontId="137" fillId="0" borderId="10" xfId="19344" applyFont="true" applyFill="true" applyBorder="true" applyAlignment="true">
      <alignment vertical="top" wrapText="true"/>
    </xf>
    <xf numFmtId="0" fontId="0" fillId="0" borderId="10" xfId="0" applyFill="true" applyBorder="true" applyAlignment="true">
      <alignment vertical="center"/>
    </xf>
    <xf numFmtId="0" fontId="25" fillId="0" borderId="10" xfId="19344" applyFill="true" applyBorder="true" applyAlignment="true">
      <alignment vertical="center" wrapText="true"/>
    </xf>
    <xf numFmtId="0" fontId="160" fillId="32" borderId="11" xfId="19344" applyFont="true" applyFill="true" applyBorder="true" applyAlignment="true">
      <alignment vertical="center"/>
    </xf>
    <xf numFmtId="0" fontId="25" fillId="15" borderId="10" xfId="19344" applyFill="true" applyAlignment="true">
      <alignment wrapText="true"/>
    </xf>
    <xf numFmtId="0" fontId="116" fillId="3" borderId="10" xfId="19344" applyFont="true" applyFill="true" applyBorder="true" applyAlignment="true" applyProtection="true">
      <alignment horizontal="center" vertical="center"/>
      <protection locked="false"/>
    </xf>
    <xf numFmtId="164" fontId="25" fillId="3" borderId="10" xfId="19344" applyNumberFormat="true" applyFont="true" applyAlignment="true" applyProtection="true">
      <alignment horizontal="center" vertical="center"/>
      <protection locked="false"/>
    </xf>
    <xf numFmtId="0" fontId="166" fillId="27" borderId="5" xfId="19344" applyFont="true" applyFill="true" applyBorder="true" applyAlignment="true">
      <alignment vertical="center"/>
    </xf>
    <xf numFmtId="0" fontId="175" fillId="27" borderId="6" xfId="19344" applyFont="true" applyFill="true" applyBorder="true" applyAlignment="true">
      <alignment vertical="center"/>
    </xf>
    <xf numFmtId="0" fontId="175" fillId="27" borderId="4" xfId="19344" applyFont="true" applyFill="true" applyBorder="true" applyAlignment="true">
      <alignment vertical="center"/>
    </xf>
    <xf numFmtId="0" fontId="166" fillId="27" borderId="4" xfId="19344" applyFont="true" applyFill="true" applyBorder="true" applyAlignment="true"/>
    <xf numFmtId="0" fontId="166" fillId="27" borderId="6" xfId="19344" applyFont="true" applyFill="true" applyBorder="true" applyAlignment="true"/>
    <xf numFmtId="169" fontId="151" fillId="0" borderId="10" xfId="39997" applyNumberFormat="true" applyFont="true" applyFill="true" applyBorder="true" applyAlignment="true">
      <alignment horizontal="right" vertical="center"/>
    </xf>
    <xf numFmtId="169" fontId="151" fillId="0" borderId="10" xfId="40009" applyNumberFormat="true" applyFont="true" applyFill="true" applyBorder="true" applyAlignment="true">
      <alignment horizontal="right" vertical="center"/>
    </xf>
    <xf numFmtId="0" fontId="0" fillId="0" borderId="10" xfId="0" applyBorder="true"/>
    <xf numFmtId="169" fontId="151" fillId="0" borderId="10" xfId="39985" applyNumberFormat="true" applyFont="true" applyFill="true" applyBorder="true" applyAlignment="true">
      <alignment horizontal="right" vertical="center"/>
    </xf>
    <xf numFmtId="0" fontId="0" fillId="0" borderId="10" xfId="0" applyFill="true" applyBorder="true"/>
    <xf numFmtId="0" fontId="165" fillId="15" borderId="1" xfId="19344" applyFont="true" applyFill="true" applyBorder="true" applyAlignment="true"/>
    <xf numFmtId="0" fontId="137" fillId="15" borderId="2" xfId="19344" applyFont="true" applyFill="true" applyBorder="true" applyAlignment="true"/>
    <xf numFmtId="0" fontId="165" fillId="15" borderId="3" xfId="19344" applyFont="true" applyFill="true" applyBorder="true" applyAlignment="true"/>
    <xf numFmtId="0" fontId="137" fillId="15" borderId="4" xfId="19344" applyFont="true" applyFill="true" applyBorder="true" applyAlignment="true"/>
    <xf numFmtId="0" fontId="166" fillId="15" borderId="3" xfId="19344" applyFont="true" applyFill="true" applyBorder="true" applyAlignment="true"/>
    <xf numFmtId="0" fontId="166" fillId="15" borderId="4" xfId="19344" applyFont="true" applyFill="true" applyBorder="true" applyAlignment="true"/>
    <xf numFmtId="0" fontId="166" fillId="15" borderId="3" xfId="19344" applyFont="true" applyFill="true" applyBorder="true" applyAlignment="true">
      <alignment vertical="center"/>
    </xf>
    <xf numFmtId="0" fontId="166" fillId="15" borderId="4" xfId="19344" applyFont="true" applyFill="true" applyBorder="true" applyAlignment="true">
      <alignment vertical="center"/>
    </xf>
    <xf numFmtId="0" fontId="175" fillId="15" borderId="4" xfId="19344" applyFont="true" applyFill="true" applyBorder="true" applyAlignment="true">
      <alignment vertical="center"/>
    </xf>
    <xf numFmtId="0" fontId="152" fillId="26" borderId="70" xfId="40242" applyFont="true" applyFill="true" applyBorder="true" applyAlignment="true">
      <alignment horizontal="left" vertical="center"/>
    </xf>
    <xf numFmtId="0" fontId="152" fillId="26" borderId="59" xfId="40254" applyFont="true" applyFill="true" applyBorder="true" applyAlignment="true">
      <alignment horizontal="left" vertical="center"/>
    </xf>
    <xf numFmtId="0" fontId="152" fillId="26" borderId="59" xfId="40121" applyFont="true" applyFill="true" applyBorder="true" applyAlignment="true">
      <alignment horizontal="left" vertical="center" wrapText="true"/>
    </xf>
    <xf numFmtId="0" fontId="25" fillId="3" borderId="10" xfId="19344" applyAlignment="true"/>
    <xf numFmtId="0" fontId="178" fillId="27" borderId="4" xfId="19344" applyFont="true" applyFill="true" applyBorder="true" applyAlignment="true"/>
    <xf numFmtId="0" fontId="178" fillId="3" borderId="4" xfId="19344" applyFont="true" applyBorder="true" applyAlignment="true"/>
    <xf numFmtId="0" fontId="178" fillId="27" borderId="6" xfId="19344" applyFont="true" applyFill="true" applyBorder="true" applyAlignment="true"/>
    <xf numFmtId="0" fontId="25" fillId="3" borderId="10" xfId="19344" applyAlignment="true">
      <alignment vertical="center" wrapText="true"/>
    </xf>
    <xf numFmtId="170" fontId="157" fillId="2" borderId="74" xfId="19344" applyNumberFormat="true" applyFont="true" applyFill="true" applyBorder="true" applyAlignment="true">
      <alignment vertical="center"/>
    </xf>
    <xf numFmtId="170" fontId="157" fillId="2" borderId="75" xfId="19344" applyNumberFormat="true" applyFont="true" applyFill="true" applyBorder="true" applyAlignment="true">
      <alignment vertical="center"/>
    </xf>
    <xf numFmtId="0" fontId="152" fillId="26" borderId="102" xfId="40115" applyFont="true" applyFill="true" applyBorder="true" applyAlignment="true">
      <alignment horizontal="left" vertical="center" wrapText="true"/>
    </xf>
    <xf numFmtId="0" fontId="152" fillId="3" borderId="10" xfId="39972" applyFont="true" applyBorder="true" applyAlignment="true">
      <alignment horizontal="left" vertical="center"/>
    </xf>
    <xf numFmtId="0" fontId="152" fillId="3" borderId="10" xfId="40032" applyFont="true" applyBorder="true" applyAlignment="true">
      <alignment horizontal="left" vertical="center"/>
    </xf>
    <xf numFmtId="0" fontId="152" fillId="3" borderId="10" xfId="40092" applyFont="true" applyBorder="true" applyAlignment="true">
      <alignment horizontal="left" vertical="center"/>
    </xf>
    <xf numFmtId="0" fontId="152" fillId="3" borderId="10" xfId="40152" applyFont="true" applyBorder="true" applyAlignment="true">
      <alignment horizontal="left" vertical="center"/>
    </xf>
    <xf numFmtId="0" fontId="152" fillId="3" borderId="10" xfId="40212" applyFont="true" applyBorder="true" applyAlignment="true">
      <alignment horizontal="left" vertical="center"/>
    </xf>
    <xf numFmtId="0" fontId="152" fillId="3" borderId="10" xfId="40272" applyFont="true" applyBorder="true" applyAlignment="true">
      <alignment horizontal="left" vertical="center"/>
    </xf>
    <xf numFmtId="170" fontId="157" fillId="2" borderId="106" xfId="19344" applyNumberFormat="true" applyFont="true" applyFill="true" applyBorder="true" applyAlignment="true">
      <alignment vertical="center"/>
    </xf>
    <xf numFmtId="0" fontId="152" fillId="26" borderId="107" xfId="40115" applyFont="true" applyFill="true" applyBorder="true" applyAlignment="true">
      <alignment horizontal="left" vertical="center" wrapText="true"/>
    </xf>
    <xf numFmtId="0" fontId="152" fillId="26" borderId="107" xfId="40235" applyFont="true" applyFill="true" applyBorder="true" applyAlignment="true">
      <alignment horizontal="left" vertical="center" wrapText="true"/>
    </xf>
    <xf numFmtId="0" fontId="152" fillId="26" borderId="107" xfId="40295" applyFont="true" applyFill="true" applyBorder="true" applyAlignment="true">
      <alignment horizontal="left" vertical="center" wrapText="true"/>
    </xf>
    <xf numFmtId="0" fontId="152" fillId="26" borderId="108" xfId="39984" applyFont="true" applyFill="true" applyBorder="true" applyAlignment="true">
      <alignment horizontal="left" vertical="center"/>
    </xf>
    <xf numFmtId="0" fontId="152" fillId="26" borderId="109" xfId="39996" applyFont="true" applyFill="true" applyBorder="true" applyAlignment="true">
      <alignment horizontal="left" vertical="center"/>
    </xf>
    <xf numFmtId="0" fontId="152" fillId="26" borderId="110" xfId="40008" applyFont="true" applyFill="true" applyBorder="true" applyAlignment="true">
      <alignment horizontal="left" vertical="center"/>
    </xf>
    <xf numFmtId="0" fontId="152" fillId="26" borderId="108" xfId="40044" applyFont="true" applyFill="true" applyBorder="true" applyAlignment="true">
      <alignment horizontal="left" vertical="center"/>
    </xf>
    <xf numFmtId="0" fontId="152" fillId="26" borderId="109" xfId="40056" applyFont="true" applyFill="true" applyBorder="true" applyAlignment="true">
      <alignment horizontal="left" vertical="center"/>
    </xf>
    <xf numFmtId="0" fontId="152" fillId="26" borderId="109" xfId="40062" applyFont="true" applyFill="true" applyBorder="true" applyAlignment="true">
      <alignment horizontal="left" vertical="center"/>
    </xf>
    <xf numFmtId="0" fontId="152" fillId="26" borderId="110" xfId="40074" applyFont="true" applyFill="true" applyBorder="true" applyAlignment="true">
      <alignment horizontal="left" vertical="center"/>
    </xf>
    <xf numFmtId="0" fontId="152" fillId="26" borderId="108" xfId="40104" applyFont="true" applyFill="true" applyBorder="true" applyAlignment="true">
      <alignment horizontal="left" vertical="center"/>
    </xf>
    <xf numFmtId="0" fontId="152" fillId="26" borderId="109" xfId="40116" applyFont="true" applyFill="true" applyBorder="true" applyAlignment="true">
      <alignment horizontal="left" vertical="center"/>
    </xf>
    <xf numFmtId="0" fontId="152" fillId="26" borderId="110" xfId="40116" applyFont="true" applyFill="true" applyBorder="true" applyAlignment="true">
      <alignment horizontal="left" vertical="center"/>
    </xf>
    <xf numFmtId="0" fontId="152" fillId="26" borderId="108" xfId="40164" applyFont="true" applyFill="true" applyBorder="true" applyAlignment="true">
      <alignment horizontal="left" vertical="center"/>
    </xf>
    <xf numFmtId="0" fontId="152" fillId="26" borderId="109" xfId="40176" applyFont="true" applyFill="true" applyBorder="true" applyAlignment="true">
      <alignment horizontal="left" vertical="center"/>
    </xf>
    <xf numFmtId="0" fontId="152" fillId="26" borderId="110" xfId="40188" applyFont="true" applyFill="true" applyBorder="true" applyAlignment="true">
      <alignment horizontal="left" vertical="center"/>
    </xf>
    <xf numFmtId="0" fontId="152" fillId="26" borderId="108" xfId="40224" applyFont="true" applyFill="true" applyBorder="true" applyAlignment="true">
      <alignment horizontal="left" vertical="center"/>
    </xf>
    <xf numFmtId="0" fontId="152" fillId="26" borderId="109" xfId="40236" applyFont="true" applyFill="true" applyBorder="true" applyAlignment="true">
      <alignment horizontal="left" vertical="center"/>
    </xf>
    <xf numFmtId="0" fontId="152" fillId="26" borderId="109" xfId="40248" applyFont="true" applyFill="true" applyBorder="true" applyAlignment="true">
      <alignment horizontal="left" vertical="center"/>
    </xf>
    <xf numFmtId="0" fontId="152" fillId="26" borderId="110" xfId="40236" applyFont="true" applyFill="true" applyBorder="true" applyAlignment="true">
      <alignment horizontal="left" vertical="center"/>
    </xf>
    <xf numFmtId="0" fontId="152" fillId="26" borderId="108" xfId="40284" applyFont="true" applyFill="true" applyBorder="true" applyAlignment="true">
      <alignment horizontal="left" vertical="center"/>
    </xf>
    <xf numFmtId="0" fontId="152" fillId="26" borderId="109" xfId="40296" applyFont="true" applyFill="true" applyBorder="true" applyAlignment="true">
      <alignment horizontal="left" vertical="center"/>
    </xf>
    <xf numFmtId="0" fontId="152" fillId="26" borderId="110" xfId="40296" applyFont="true" applyFill="true" applyBorder="true" applyAlignment="true">
      <alignment horizontal="left" vertical="center"/>
    </xf>
    <xf numFmtId="0" fontId="152" fillId="3" borderId="52" xfId="39974" applyFont="true" applyBorder="true" applyAlignment="true">
      <alignment horizontal="center" vertical="center" wrapText="true"/>
    </xf>
    <xf numFmtId="0" fontId="152" fillId="3" borderId="112" xfId="39974" applyFont="true" applyBorder="true" applyAlignment="true">
      <alignment horizontal="center" vertical="center" wrapText="true"/>
    </xf>
    <xf numFmtId="0" fontId="152" fillId="3" borderId="53" xfId="39975" applyFont="true" applyBorder="true" applyAlignment="true">
      <alignment horizontal="center" vertical="center" wrapText="true"/>
    </xf>
    <xf numFmtId="0" fontId="152" fillId="3" borderId="111" xfId="39974" applyFont="true" applyBorder="true" applyAlignment="true">
      <alignment horizontal="center" vertical="center" wrapText="true"/>
    </xf>
    <xf numFmtId="0" fontId="152" fillId="3" borderId="52" xfId="40034" applyFont="true" applyBorder="true" applyAlignment="true">
      <alignment horizontal="center" vertical="center" wrapText="true"/>
    </xf>
    <xf numFmtId="0" fontId="152" fillId="3" borderId="97" xfId="40035" applyFont="true" applyBorder="true" applyAlignment="true">
      <alignment horizontal="center" vertical="center" wrapText="true"/>
    </xf>
    <xf numFmtId="0" fontId="152" fillId="3" borderId="112" xfId="40034" applyFont="true" applyBorder="true" applyAlignment="true">
      <alignment horizontal="center" vertical="center" wrapText="true"/>
    </xf>
    <xf numFmtId="0" fontId="152" fillId="3" borderId="53" xfId="40035" applyFont="true" applyBorder="true" applyAlignment="true">
      <alignment horizontal="center" vertical="center" wrapText="true"/>
    </xf>
    <xf numFmtId="0" fontId="152" fillId="3" borderId="111" xfId="40034" applyFont="true" applyBorder="true" applyAlignment="true">
      <alignment horizontal="center" vertical="center" wrapText="true"/>
    </xf>
    <xf numFmtId="0" fontId="152" fillId="3" borderId="52" xfId="40094" applyFont="true" applyBorder="true" applyAlignment="true">
      <alignment horizontal="center" vertical="center" wrapText="true"/>
    </xf>
    <xf numFmtId="0" fontId="152" fillId="3" borderId="97" xfId="40095" applyFont="true" applyBorder="true" applyAlignment="true">
      <alignment horizontal="center" vertical="center" wrapText="true"/>
    </xf>
    <xf numFmtId="0" fontId="152" fillId="3" borderId="112" xfId="40094" applyFont="true" applyBorder="true" applyAlignment="true">
      <alignment horizontal="center" vertical="center" wrapText="true"/>
    </xf>
    <xf numFmtId="0" fontId="152" fillId="3" borderId="53" xfId="40095" applyFont="true" applyBorder="true" applyAlignment="true">
      <alignment horizontal="center" vertical="center" wrapText="true"/>
    </xf>
    <xf numFmtId="0" fontId="152" fillId="3" borderId="111" xfId="40094" applyFont="true" applyBorder="true" applyAlignment="true">
      <alignment horizontal="center" vertical="center" wrapText="true"/>
    </xf>
    <xf numFmtId="0" fontId="152" fillId="3" borderId="52" xfId="40154" applyFont="true" applyBorder="true" applyAlignment="true">
      <alignment horizontal="center" vertical="center" wrapText="true"/>
    </xf>
    <xf numFmtId="0" fontId="152" fillId="3" borderId="112" xfId="40154" applyFont="true" applyBorder="true" applyAlignment="true">
      <alignment horizontal="center" vertical="center" wrapText="true"/>
    </xf>
    <xf numFmtId="0" fontId="152" fillId="3" borderId="53" xfId="40155" applyFont="true" applyBorder="true" applyAlignment="true">
      <alignment horizontal="center" vertical="center" wrapText="true"/>
    </xf>
    <xf numFmtId="0" fontId="152" fillId="3" borderId="111" xfId="40154" applyFont="true" applyBorder="true" applyAlignment="true">
      <alignment horizontal="center" vertical="center" wrapText="true"/>
    </xf>
    <xf numFmtId="0" fontId="152" fillId="3" borderId="52" xfId="40214" applyFont="true" applyBorder="true" applyAlignment="true">
      <alignment horizontal="center" vertical="center" wrapText="true"/>
    </xf>
    <xf numFmtId="0" fontId="152" fillId="3" borderId="112" xfId="40214" applyFont="true" applyBorder="true" applyAlignment="true">
      <alignment horizontal="center" vertical="center" wrapText="true"/>
    </xf>
    <xf numFmtId="0" fontId="152" fillId="3" borderId="53" xfId="40215" applyFont="true" applyBorder="true" applyAlignment="true">
      <alignment horizontal="center" vertical="center" wrapText="true"/>
    </xf>
    <xf numFmtId="0" fontId="152" fillId="3" borderId="111" xfId="40214" applyFont="true" applyBorder="true" applyAlignment="true">
      <alignment horizontal="center" vertical="center" wrapText="true"/>
    </xf>
    <xf numFmtId="0" fontId="152" fillId="3" borderId="52" xfId="40274" applyFont="true" applyBorder="true" applyAlignment="true">
      <alignment horizontal="center" vertical="center" wrapText="true"/>
    </xf>
    <xf numFmtId="0" fontId="152" fillId="3" borderId="112" xfId="40274" applyFont="true" applyBorder="true" applyAlignment="true">
      <alignment horizontal="center" vertical="center" wrapText="true"/>
    </xf>
    <xf numFmtId="0" fontId="152" fillId="3" borderId="53" xfId="40275" applyFont="true" applyBorder="true" applyAlignment="true">
      <alignment horizontal="center" vertical="center" wrapText="true"/>
    </xf>
    <xf numFmtId="0" fontId="152" fillId="3" borderId="111" xfId="40274" applyFont="true" applyBorder="true" applyAlignment="true">
      <alignment horizontal="center" vertical="center" wrapText="true"/>
    </xf>
    <xf numFmtId="170" fontId="156" fillId="27" borderId="118" xfId="19344" applyNumberFormat="true" applyFont="true" applyFill="true" applyBorder="true" applyAlignment="true">
      <alignment horizontal="center" vertical="center"/>
    </xf>
    <xf numFmtId="170" fontId="156" fillId="27" borderId="119" xfId="19344" applyNumberFormat="true" applyFont="true" applyFill="true" applyBorder="true" applyAlignment="true">
      <alignment horizontal="center" vertical="center"/>
    </xf>
    <xf numFmtId="170" fontId="156" fillId="27" borderId="120" xfId="19344" applyNumberFormat="true" applyFont="true" applyFill="true" applyBorder="true" applyAlignment="true">
      <alignment horizontal="center" vertical="center"/>
    </xf>
    <xf numFmtId="170" fontId="156" fillId="27" borderId="121" xfId="19344" applyNumberFormat="true" applyFont="true" applyFill="true" applyBorder="true" applyAlignment="true">
      <alignment horizontal="center" vertical="center"/>
    </xf>
    <xf numFmtId="170" fontId="156" fillId="27" borderId="122" xfId="19344" applyNumberFormat="true" applyFont="true" applyFill="true" applyBorder="true" applyAlignment="true">
      <alignment horizontal="center" vertical="center"/>
    </xf>
    <xf numFmtId="170" fontId="156" fillId="27" borderId="80" xfId="19344" applyNumberFormat="true" applyFont="true" applyFill="true" applyBorder="true" applyAlignment="true">
      <alignment horizontal="center" vertical="center"/>
    </xf>
    <xf numFmtId="170" fontId="156" fillId="27" borderId="51" xfId="19344" applyNumberFormat="true" applyFont="true" applyFill="true" applyBorder="true" applyAlignment="true">
      <alignment horizontal="center" vertical="center"/>
    </xf>
    <xf numFmtId="170" fontId="156" fillId="27" borderId="95" xfId="19344" applyNumberFormat="true" applyFont="true" applyFill="true" applyBorder="true" applyAlignment="true">
      <alignment horizontal="center" vertical="center"/>
    </xf>
    <xf numFmtId="170" fontId="156" fillId="27" borderId="88" xfId="19344" applyNumberFormat="true" applyFont="true" applyFill="true" applyBorder="true" applyAlignment="true">
      <alignment horizontal="center" vertical="center"/>
    </xf>
    <xf numFmtId="170" fontId="156" fillId="27" borderId="68" xfId="19344" applyNumberFormat="true" applyFont="true" applyFill="true" applyBorder="true" applyAlignment="true">
      <alignment horizontal="center" vertical="center"/>
    </xf>
    <xf numFmtId="170" fontId="156" fillId="27" borderId="81" xfId="19344" applyNumberFormat="true" applyFont="true" applyFill="true" applyBorder="true" applyAlignment="true">
      <alignment horizontal="center" vertical="center"/>
    </xf>
    <xf numFmtId="170" fontId="156" fillId="27" borderId="50" xfId="19344" applyNumberFormat="true" applyFont="true" applyFill="true" applyBorder="true" applyAlignment="true">
      <alignment horizontal="center" vertical="center"/>
    </xf>
    <xf numFmtId="170" fontId="156" fillId="27" borderId="96" xfId="19344" applyNumberFormat="true" applyFont="true" applyFill="true" applyBorder="true" applyAlignment="true">
      <alignment horizontal="center" vertical="center"/>
    </xf>
    <xf numFmtId="170" fontId="156" fillId="27" borderId="89" xfId="19344" applyNumberFormat="true" applyFont="true" applyFill="true" applyBorder="true" applyAlignment="true">
      <alignment horizontal="center" vertical="center"/>
    </xf>
    <xf numFmtId="170" fontId="156" fillId="27" borderId="69" xfId="19344" applyNumberFormat="true" applyFont="true" applyFill="true" applyBorder="true" applyAlignment="true">
      <alignment horizontal="center" vertical="center"/>
    </xf>
    <xf numFmtId="169" fontId="151" fillId="28" borderId="113" xfId="40105" applyNumberFormat="true" applyFont="true" applyFill="true" applyBorder="true" applyAlignment="true">
      <alignment horizontal="center" vertical="center"/>
    </xf>
    <xf numFmtId="169" fontId="151" fillId="28" borderId="114" xfId="40106" applyNumberFormat="true" applyFont="true" applyFill="true" applyBorder="true" applyAlignment="true">
      <alignment horizontal="center" vertical="center"/>
    </xf>
    <xf numFmtId="169" fontId="151" fillId="28" borderId="115" xfId="40107" applyNumberFormat="true" applyFont="true" applyFill="true" applyBorder="true" applyAlignment="true">
      <alignment horizontal="center" vertical="center"/>
    </xf>
    <xf numFmtId="169" fontId="151" fillId="28" borderId="116" xfId="40106" applyNumberFormat="true" applyFont="true" applyFill="true" applyBorder="true" applyAlignment="true">
      <alignment horizontal="center" vertical="center"/>
    </xf>
    <xf numFmtId="169" fontId="151" fillId="28" borderId="117" xfId="40107" applyNumberFormat="true" applyFont="true" applyFill="true" applyBorder="true" applyAlignment="true">
      <alignment horizontal="center" vertical="center"/>
    </xf>
    <xf numFmtId="169" fontId="151" fillId="28" borderId="113" xfId="40106" applyNumberFormat="true" applyFont="true" applyFill="true" applyBorder="true" applyAlignment="true">
      <alignment horizontal="center" vertical="center"/>
    </xf>
    <xf numFmtId="169" fontId="151" fillId="28" borderId="78" xfId="40117" applyNumberFormat="true" applyFont="true" applyFill="true" applyBorder="true" applyAlignment="true">
      <alignment horizontal="center" vertical="center"/>
    </xf>
    <xf numFmtId="169" fontId="151" fillId="28" borderId="56" xfId="40118" applyNumberFormat="true" applyFont="true" applyFill="true" applyBorder="true" applyAlignment="true">
      <alignment horizontal="center" vertical="center"/>
    </xf>
    <xf numFmtId="169" fontId="151" fillId="28" borderId="93" xfId="40119" applyNumberFormat="true" applyFont="true" applyFill="true" applyBorder="true" applyAlignment="true">
      <alignment horizontal="center" vertical="center"/>
    </xf>
    <xf numFmtId="169" fontId="151" fillId="28" borderId="63" xfId="40118" applyNumberFormat="true" applyFont="true" applyFill="true" applyBorder="true" applyAlignment="true">
      <alignment horizontal="center" vertical="center"/>
    </xf>
    <xf numFmtId="169" fontId="151" fillId="28" borderId="64" xfId="40119" applyNumberFormat="true" applyFont="true" applyFill="true" applyBorder="true" applyAlignment="true">
      <alignment horizontal="center" vertical="center"/>
    </xf>
    <xf numFmtId="169" fontId="151" fillId="28" borderId="78" xfId="40118" applyNumberFormat="true" applyFont="true" applyFill="true" applyBorder="true" applyAlignment="true">
      <alignment horizontal="center" vertical="center"/>
    </xf>
    <xf numFmtId="169" fontId="151" fillId="28" borderId="85" xfId="40117" applyNumberFormat="true" applyFont="true" applyFill="true" applyBorder="true" applyAlignment="true">
      <alignment horizontal="center" vertical="center"/>
    </xf>
    <xf numFmtId="169" fontId="151" fillId="28" borderId="86" xfId="40118" applyNumberFormat="true" applyFont="true" applyFill="true" applyBorder="true" applyAlignment="true">
      <alignment horizontal="center" vertical="center"/>
    </xf>
    <xf numFmtId="169" fontId="151" fillId="28" borderId="98" xfId="40119" applyNumberFormat="true" applyFont="true" applyFill="true" applyBorder="true" applyAlignment="true">
      <alignment horizontal="center" vertical="center"/>
    </xf>
    <xf numFmtId="169" fontId="151" fillId="28" borderId="101" xfId="40118" applyNumberFormat="true" applyFont="true" applyFill="true" applyBorder="true" applyAlignment="true">
      <alignment horizontal="center" vertical="center"/>
    </xf>
    <xf numFmtId="169" fontId="151" fillId="28" borderId="87" xfId="40119" applyNumberFormat="true" applyFont="true" applyFill="true" applyBorder="true" applyAlignment="true">
      <alignment horizontal="center" vertical="center"/>
    </xf>
    <xf numFmtId="169" fontId="151" fillId="28" borderId="85" xfId="40118" applyNumberFormat="true" applyFont="true" applyFill="true" applyBorder="true" applyAlignment="true">
      <alignment horizontal="center" vertical="center"/>
    </xf>
    <xf numFmtId="169" fontId="151" fillId="28" borderId="78" xfId="40237" applyNumberFormat="true" applyFont="true" applyFill="true" applyBorder="true" applyAlignment="true">
      <alignment horizontal="center" vertical="center"/>
    </xf>
    <xf numFmtId="169" fontId="151" fillId="28" borderId="56" xfId="40238" applyNumberFormat="true" applyFont="true" applyFill="true" applyBorder="true" applyAlignment="true">
      <alignment horizontal="center" vertical="center"/>
    </xf>
    <xf numFmtId="169" fontId="151" fillId="28" borderId="93" xfId="40239" applyNumberFormat="true" applyFont="true" applyFill="true" applyBorder="true" applyAlignment="true">
      <alignment horizontal="center" vertical="center"/>
    </xf>
    <xf numFmtId="169" fontId="151" fillId="28" borderId="63" xfId="40238" applyNumberFormat="true" applyFont="true" applyFill="true" applyBorder="true" applyAlignment="true">
      <alignment horizontal="center" vertical="center"/>
    </xf>
    <xf numFmtId="169" fontId="151" fillId="28" borderId="64" xfId="40239" applyNumberFormat="true" applyFont="true" applyFill="true" applyBorder="true" applyAlignment="true">
      <alignment horizontal="center" vertical="center"/>
    </xf>
    <xf numFmtId="169" fontId="151" fillId="28" borderId="78" xfId="40238" applyNumberFormat="true" applyFont="true" applyFill="true" applyBorder="true" applyAlignment="true">
      <alignment horizontal="center" vertical="center"/>
    </xf>
    <xf numFmtId="169" fontId="151" fillId="28" borderId="85" xfId="40237" applyNumberFormat="true" applyFont="true" applyFill="true" applyBorder="true" applyAlignment="true">
      <alignment horizontal="center" vertical="center"/>
    </xf>
    <xf numFmtId="169" fontId="151" fillId="28" borderId="86" xfId="40238" applyNumberFormat="true" applyFont="true" applyFill="true" applyBorder="true" applyAlignment="true">
      <alignment horizontal="center" vertical="center"/>
    </xf>
    <xf numFmtId="169" fontId="151" fillId="28" borderId="98" xfId="40239" applyNumberFormat="true" applyFont="true" applyFill="true" applyBorder="true" applyAlignment="true">
      <alignment horizontal="center" vertical="center"/>
    </xf>
    <xf numFmtId="169" fontId="151" fillId="28" borderId="101" xfId="40238" applyNumberFormat="true" applyFont="true" applyFill="true" applyBorder="true" applyAlignment="true">
      <alignment horizontal="center" vertical="center"/>
    </xf>
    <xf numFmtId="169" fontId="151" fillId="28" borderId="87" xfId="40239" applyNumberFormat="true" applyFont="true" applyFill="true" applyBorder="true" applyAlignment="true">
      <alignment horizontal="center" vertical="center"/>
    </xf>
    <xf numFmtId="169" fontId="151" fillId="28" borderId="85" xfId="40238" applyNumberFormat="true" applyFont="true" applyFill="true" applyBorder="true" applyAlignment="true">
      <alignment horizontal="center" vertical="center"/>
    </xf>
    <xf numFmtId="169" fontId="151" fillId="28" borderId="78" xfId="40297" applyNumberFormat="true" applyFont="true" applyFill="true" applyBorder="true" applyAlignment="true">
      <alignment horizontal="center" vertical="center"/>
    </xf>
    <xf numFmtId="169" fontId="151" fillId="28" borderId="56" xfId="40298" applyNumberFormat="true" applyFont="true" applyFill="true" applyBorder="true" applyAlignment="true">
      <alignment horizontal="center" vertical="center"/>
    </xf>
    <xf numFmtId="169" fontId="151" fillId="28" borderId="93" xfId="40299" applyNumberFormat="true" applyFont="true" applyFill="true" applyBorder="true" applyAlignment="true">
      <alignment horizontal="center" vertical="center"/>
    </xf>
    <xf numFmtId="169" fontId="151" fillId="28" borderId="63" xfId="40298" applyNumberFormat="true" applyFont="true" applyFill="true" applyBorder="true" applyAlignment="true">
      <alignment horizontal="center" vertical="center"/>
    </xf>
    <xf numFmtId="169" fontId="151" fillId="28" borderId="64" xfId="40299" applyNumberFormat="true" applyFont="true" applyFill="true" applyBorder="true" applyAlignment="true">
      <alignment horizontal="center" vertical="center"/>
    </xf>
    <xf numFmtId="169" fontId="151" fillId="28" borderId="78" xfId="40298" applyNumberFormat="true" applyFont="true" applyFill="true" applyBorder="true" applyAlignment="true">
      <alignment horizontal="center" vertical="center"/>
    </xf>
    <xf numFmtId="169" fontId="151" fillId="28" borderId="85" xfId="40297" applyNumberFormat="true" applyFont="true" applyFill="true" applyBorder="true" applyAlignment="true">
      <alignment horizontal="center" vertical="center"/>
    </xf>
    <xf numFmtId="169" fontId="151" fillId="28" borderId="86" xfId="40298" applyNumberFormat="true" applyFont="true" applyFill="true" applyBorder="true" applyAlignment="true">
      <alignment horizontal="center" vertical="center"/>
    </xf>
    <xf numFmtId="169" fontId="151" fillId="28" borderId="98" xfId="40299" applyNumberFormat="true" applyFont="true" applyFill="true" applyBorder="true" applyAlignment="true">
      <alignment horizontal="center" vertical="center"/>
    </xf>
    <xf numFmtId="169" fontId="151" fillId="28" borderId="101" xfId="40298" applyNumberFormat="true" applyFont="true" applyFill="true" applyBorder="true" applyAlignment="true">
      <alignment horizontal="center" vertical="center"/>
    </xf>
    <xf numFmtId="169" fontId="151" fillId="28" borderId="87" xfId="40299" applyNumberFormat="true" applyFont="true" applyFill="true" applyBorder="true" applyAlignment="true">
      <alignment horizontal="center" vertical="center"/>
    </xf>
    <xf numFmtId="169" fontId="151" fillId="28" borderId="85" xfId="40298" applyNumberFormat="true" applyFont="true" applyFill="true" applyBorder="true" applyAlignment="true">
      <alignment horizontal="center" vertical="center"/>
    </xf>
    <xf numFmtId="0" fontId="166" fillId="27" borderId="3" xfId="19344" applyFont="true" applyFill="true" applyBorder="true" applyAlignment="true">
      <alignment horizontal="left"/>
    </xf>
    <xf numFmtId="0" fontId="166" fillId="27" borderId="5" xfId="19344" applyFont="true" applyFill="true" applyBorder="true" applyAlignment="true"/>
    <xf numFmtId="0" fontId="152" fillId="3" borderId="111" xfId="39973" applyFont="true" applyBorder="true" applyAlignment="true">
      <alignment horizontal="center" vertical="center"/>
    </xf>
    <xf numFmtId="0" fontId="152" fillId="3" borderId="52" xfId="39974" applyFont="true" applyBorder="true" applyAlignment="true">
      <alignment horizontal="center" vertical="center"/>
    </xf>
    <xf numFmtId="0" fontId="152" fillId="3" borderId="97" xfId="39975" applyFont="true" applyBorder="true" applyAlignment="true">
      <alignment horizontal="center" vertical="center"/>
    </xf>
    <xf numFmtId="0" fontId="152" fillId="3" borderId="111" xfId="40033" applyFont="true" applyBorder="true" applyAlignment="true">
      <alignment horizontal="center" vertical="center"/>
    </xf>
    <xf numFmtId="0" fontId="152" fillId="3" borderId="52" xfId="40034" applyFont="true" applyBorder="true" applyAlignment="true">
      <alignment horizontal="center" vertical="center"/>
    </xf>
    <xf numFmtId="0" fontId="152" fillId="3" borderId="97" xfId="40035" applyFont="true" applyBorder="true" applyAlignment="true">
      <alignment horizontal="center" vertical="center"/>
    </xf>
    <xf numFmtId="0" fontId="152" fillId="3" borderId="111" xfId="40093" applyFont="true" applyBorder="true" applyAlignment="true">
      <alignment horizontal="center" vertical="center"/>
    </xf>
    <xf numFmtId="0" fontId="152" fillId="3" borderId="52" xfId="40094" applyFont="true" applyBorder="true" applyAlignment="true">
      <alignment horizontal="center" vertical="center"/>
    </xf>
    <xf numFmtId="0" fontId="152" fillId="3" borderId="97" xfId="40095" applyFont="true" applyBorder="true" applyAlignment="true">
      <alignment horizontal="center" vertical="center"/>
    </xf>
    <xf numFmtId="170" fontId="156" fillId="27" borderId="10" xfId="19344" applyNumberFormat="true" applyFont="true" applyFill="true" applyAlignment="true">
      <alignment horizontal="right" vertical="top"/>
    </xf>
    <xf numFmtId="0" fontId="152" fillId="3" borderId="111" xfId="40153" applyFont="true" applyBorder="true" applyAlignment="true">
      <alignment horizontal="center" vertical="center"/>
    </xf>
    <xf numFmtId="0" fontId="152" fillId="3" borderId="52" xfId="40154" applyFont="true" applyBorder="true" applyAlignment="true">
      <alignment horizontal="center" vertical="center"/>
    </xf>
    <xf numFmtId="0" fontId="152" fillId="3" borderId="97" xfId="40155" applyFont="true" applyBorder="true" applyAlignment="true">
      <alignment horizontal="center" vertical="center"/>
    </xf>
    <xf numFmtId="0" fontId="152" fillId="3" borderId="111" xfId="40213" applyFont="true" applyBorder="true" applyAlignment="true">
      <alignment horizontal="center" vertical="center"/>
    </xf>
    <xf numFmtId="0" fontId="152" fillId="3" borderId="52" xfId="40214" applyFont="true" applyBorder="true" applyAlignment="true">
      <alignment horizontal="center" vertical="center"/>
    </xf>
    <xf numFmtId="0" fontId="152" fillId="3" borderId="97" xfId="40215" applyFont="true" applyBorder="true" applyAlignment="true">
      <alignment horizontal="center" vertical="center"/>
    </xf>
    <xf numFmtId="0" fontId="178" fillId="27" borderId="3" xfId="19344" applyFont="true" applyFill="true" applyBorder="true" applyAlignment="true"/>
    <xf numFmtId="0" fontId="178" fillId="27" borderId="5" xfId="19344" applyFont="true" applyFill="true" applyBorder="true" applyAlignment="true"/>
    <xf numFmtId="0" fontId="152" fillId="3" borderId="111" xfId="40273" applyFont="true" applyBorder="true" applyAlignment="true">
      <alignment horizontal="center" vertical="center"/>
    </xf>
    <xf numFmtId="0" fontId="152" fillId="3" borderId="52" xfId="40274" applyFont="true" applyBorder="true" applyAlignment="true">
      <alignment horizontal="center" vertical="center"/>
    </xf>
    <xf numFmtId="0" fontId="152" fillId="3" borderId="97" xfId="40275" applyFont="true" applyBorder="true" applyAlignment="true">
      <alignment horizontal="center" vertical="center"/>
    </xf>
    <xf numFmtId="0" fontId="152" fillId="3" borderId="54" xfId="40334" applyFont="true" applyBorder="true" applyAlignment="true">
      <alignment horizontal="center" vertical="center"/>
    </xf>
    <xf numFmtId="0" fontId="152" fillId="3" borderId="54" xfId="40402" applyFont="true" applyBorder="true" applyAlignment="true">
      <alignment horizontal="center" vertical="center"/>
    </xf>
    <xf numFmtId="0" fontId="137" fillId="15" borderId="10" xfId="19344" applyFont="true" applyFill="true" applyAlignment="true">
      <alignment vertical="top"/>
    </xf>
    <xf numFmtId="0" fontId="137" fillId="0" borderId="10" xfId="19344" applyFont="true" applyFill="true" applyBorder="true" applyAlignment="true">
      <alignment vertical="top"/>
    </xf>
    <xf numFmtId="0" fontId="25" fillId="0" borderId="10" xfId="19344" applyFill="true" applyBorder="true" applyAlignment="true">
      <alignment vertical="top"/>
    </xf>
    <xf numFmtId="0" fontId="0" fillId="0" borderId="0" xfId="0" applyAlignment="true"/>
    <xf numFmtId="0" fontId="117" fillId="3" borderId="10" xfId="19344" applyFont="true" applyAlignment="true"/>
    <xf numFmtId="3" fontId="25" fillId="3" borderId="10" xfId="19344" applyNumberFormat="true" applyAlignment="true"/>
    <xf numFmtId="0" fontId="152" fillId="26" borderId="58" xfId="40532" applyFont="true" applyFill="true" applyBorder="true" applyAlignment="true">
      <alignment horizontal="left" vertical="center"/>
    </xf>
    <xf numFmtId="0" fontId="152" fillId="26" borderId="59" xfId="40538" applyFont="true" applyFill="true" applyBorder="true" applyAlignment="true">
      <alignment horizontal="left" vertical="center"/>
    </xf>
    <xf numFmtId="0" fontId="152" fillId="26" borderId="60" xfId="40544" applyFont="true" applyFill="true" applyBorder="true" applyAlignment="true">
      <alignment horizontal="left" vertical="center"/>
    </xf>
    <xf numFmtId="0" fontId="152" fillId="26" borderId="123" xfId="40296" applyFont="true" applyFill="true" applyBorder="true" applyAlignment="true">
      <alignment horizontal="left" vertical="center"/>
    </xf>
    <xf numFmtId="0" fontId="152"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6" fillId="27" borderId="124" xfId="19344" applyNumberFormat="true" applyFont="true" applyFill="true" applyBorder="true" applyAlignment="true">
      <alignment horizontal="center" vertical="center"/>
    </xf>
    <xf numFmtId="168" fontId="151" fillId="28" borderId="61" xfId="40112" applyNumberFormat="true" applyFont="true" applyFill="true" applyBorder="true" applyAlignment="true">
      <alignment horizontal="center" vertical="center"/>
    </xf>
    <xf numFmtId="168" fontId="151" fillId="28" borderId="56" xfId="40124" applyNumberFormat="true" applyFont="true" applyFill="true" applyBorder="true" applyAlignment="true">
      <alignment horizontal="center" vertical="center"/>
    </xf>
    <xf numFmtId="168" fontId="151" fillId="28" borderId="72" xfId="40244" applyNumberFormat="true" applyFont="true" applyFill="true" applyBorder="true" applyAlignment="true">
      <alignment horizontal="center" vertical="center"/>
    </xf>
    <xf numFmtId="168" fontId="151" fillId="28" borderId="56" xfId="40244" applyNumberFormat="true" applyFont="true" applyFill="true" applyBorder="true" applyAlignment="true">
      <alignment horizontal="center" vertical="center"/>
    </xf>
    <xf numFmtId="168" fontId="151" fillId="28" borderId="56" xfId="40304" applyNumberFormat="true" applyFont="true" applyFill="true" applyBorder="true" applyAlignment="true">
      <alignment horizontal="center" vertical="center"/>
    </xf>
    <xf numFmtId="0" fontId="25" fillId="3" borderId="10" xfId="19344" applyAlignment="true">
      <alignment horizontal="center" vertical="center"/>
    </xf>
    <xf numFmtId="0" fontId="25" fillId="0" borderId="10" xfId="19344" applyFill="true" applyBorder="true" applyAlignment="true">
      <alignment horizontal="center" vertical="center"/>
    </xf>
    <xf numFmtId="0" fontId="152" fillId="3" borderId="76" xfId="40333" applyFont="true" applyBorder="true" applyAlignment="true">
      <alignment horizontal="center" vertical="center"/>
    </xf>
    <xf numFmtId="0" fontId="152" fillId="3" borderId="91" xfId="40335" applyFont="true" applyBorder="true" applyAlignment="true">
      <alignment horizontal="center" vertical="center"/>
    </xf>
    <xf numFmtId="0" fontId="152" fillId="3" borderId="76" xfId="40334" applyFont="true" applyBorder="true" applyAlignment="true">
      <alignment horizontal="center" vertical="center" wrapText="true"/>
    </xf>
    <xf numFmtId="0" fontId="152" fillId="3" borderId="91" xfId="40335" applyFont="true" applyBorder="true" applyAlignment="true">
      <alignment horizontal="center" vertical="center" wrapText="true"/>
    </xf>
    <xf numFmtId="0" fontId="152" fillId="3" borderId="76" xfId="40401" applyFont="true" applyBorder="true" applyAlignment="true">
      <alignment horizontal="center" vertical="center"/>
    </xf>
    <xf numFmtId="0" fontId="152" fillId="3" borderId="91" xfId="40403" applyFont="true" applyBorder="true" applyAlignment="true">
      <alignment horizontal="center" vertical="center"/>
    </xf>
    <xf numFmtId="0" fontId="152" fillId="3" borderId="76" xfId="40402" applyFont="true" applyBorder="true" applyAlignment="true">
      <alignment horizontal="center" vertical="center" wrapText="true"/>
    </xf>
    <xf numFmtId="0" fontId="152" fillId="3" borderId="91" xfId="40403" applyFont="true" applyBorder="true" applyAlignment="true">
      <alignment horizontal="center" vertical="center" wrapText="true"/>
    </xf>
    <xf numFmtId="0" fontId="152" fillId="3" borderId="11" xfId="40396" applyFont="true" applyBorder="true" applyAlignment="true">
      <alignment horizontal="center" vertical="center"/>
    </xf>
    <xf numFmtId="0" fontId="152" fillId="3" borderId="11" xfId="40262" applyFont="true" applyBorder="true" applyAlignment="true">
      <alignment horizontal="center" vertical="center"/>
    </xf>
    <xf numFmtId="0" fontId="152" fillId="3" borderId="11" xfId="40202" applyFont="true" applyBorder="true" applyAlignment="true">
      <alignment horizontal="center" vertical="center"/>
    </xf>
    <xf numFmtId="0" fontId="25" fillId="27" borderId="3" xfId="19344" applyFill="true" applyBorder="true" applyAlignment="true">
      <alignment wrapText="true"/>
    </xf>
    <xf numFmtId="0" fontId="25" fillId="3" borderId="10" xfId="19344" applyBorder="true" applyAlignment="true">
      <alignment wrapText="true"/>
    </xf>
    <xf numFmtId="0" fontId="152" fillId="3" borderId="11" xfId="40142" applyFont="true" applyBorder="true" applyAlignment="true">
      <alignment horizontal="center" vertical="center"/>
    </xf>
    <xf numFmtId="170" fontId="156" fillId="27" borderId="125" xfId="19344" applyNumberFormat="true" applyFont="true" applyFill="true" applyBorder="true" applyAlignment="true">
      <alignment horizontal="center" vertical="center"/>
    </xf>
    <xf numFmtId="170" fontId="156" fillId="27" borderId="126" xfId="19344" applyNumberFormat="true" applyFont="true" applyFill="true" applyBorder="true" applyAlignment="true">
      <alignment horizontal="center" vertical="center"/>
    </xf>
    <xf numFmtId="0" fontId="152" fillId="3" borderId="11" xfId="40082" applyFont="true" applyBorder="true" applyAlignment="true">
      <alignment horizontal="center" vertical="center"/>
    </xf>
    <xf numFmtId="0" fontId="152" fillId="3" borderId="11" xfId="40022" applyFont="true" applyBorder="true" applyAlignment="true">
      <alignment horizontal="center" vertical="center"/>
    </xf>
    <xf numFmtId="0" fontId="152" fillId="3" borderId="11" xfId="39962" applyFont="true" applyBorder="true" applyAlignment="true">
      <alignment horizontal="center" vertical="center"/>
    </xf>
    <xf numFmtId="170" fontId="156" fillId="27" borderId="128" xfId="19344" applyNumberFormat="true" applyFont="true" applyFill="true" applyBorder="true" applyAlignment="true">
      <alignment horizontal="center" vertical="center"/>
    </xf>
    <xf numFmtId="0" fontId="152" fillId="3" borderId="76" xfId="39979" applyFont="true" applyBorder="true" applyAlignment="true">
      <alignment horizontal="center" vertical="center" wrapText="true"/>
    </xf>
    <xf numFmtId="0" fontId="152" fillId="3" borderId="91" xfId="39981" applyFont="true" applyBorder="true" applyAlignment="true">
      <alignment horizontal="center" vertical="center" wrapText="true"/>
    </xf>
    <xf numFmtId="0" fontId="152" fillId="3" borderId="76" xfId="39980" applyFont="true" applyBorder="true" applyAlignment="true">
      <alignment horizontal="center" vertical="center" wrapText="true"/>
    </xf>
    <xf numFmtId="0" fontId="152" fillId="3" borderId="11" xfId="39968" applyFont="true" applyBorder="true" applyAlignment="true">
      <alignment horizontal="center" vertical="center"/>
    </xf>
    <xf numFmtId="0" fontId="152" fillId="3" borderId="76" xfId="40039" applyFont="true" applyBorder="true" applyAlignment="true">
      <alignment horizontal="center" vertical="center" wrapText="true"/>
    </xf>
    <xf numFmtId="0" fontId="152" fillId="3" borderId="91" xfId="40041" applyFont="true" applyBorder="true" applyAlignment="true">
      <alignment horizontal="center" vertical="center" wrapText="true"/>
    </xf>
    <xf numFmtId="0" fontId="152" fillId="3" borderId="76" xfId="40099" applyFont="true" applyBorder="true" applyAlignment="true">
      <alignment horizontal="center" vertical="center" wrapText="true"/>
    </xf>
    <xf numFmtId="0" fontId="152" fillId="3" borderId="91" xfId="40101" applyFont="true" applyBorder="true" applyAlignment="true">
      <alignment horizontal="center" vertical="center" wrapText="true"/>
    </xf>
    <xf numFmtId="168" fontId="151" fillId="28" borderId="77" xfId="40111" applyNumberFormat="true" applyFont="true" applyFill="true" applyBorder="true" applyAlignment="true">
      <alignment horizontal="center" vertical="center"/>
    </xf>
    <xf numFmtId="168" fontId="151" fillId="28" borderId="92" xfId="40113" applyNumberFormat="true" applyFont="true" applyFill="true" applyBorder="true" applyAlignment="true">
      <alignment horizontal="center" vertical="center"/>
    </xf>
    <xf numFmtId="168" fontId="151" fillId="28" borderId="78" xfId="40123" applyNumberFormat="true" applyFont="true" applyFill="true" applyBorder="true" applyAlignment="true">
      <alignment horizontal="center" vertical="center"/>
    </xf>
    <xf numFmtId="168" fontId="151" fillId="28" borderId="93" xfId="40125" applyNumberFormat="true" applyFont="true" applyFill="true" applyBorder="true" applyAlignment="true">
      <alignment horizontal="center" vertical="center"/>
    </xf>
    <xf numFmtId="168" fontId="151" fillId="28" borderId="85" xfId="40123" applyNumberFormat="true" applyFont="true" applyFill="true" applyBorder="true" applyAlignment="true">
      <alignment horizontal="center" vertical="center"/>
    </xf>
    <xf numFmtId="168" fontId="151" fillId="28" borderId="86" xfId="40124" applyNumberFormat="true" applyFont="true" applyFill="true" applyBorder="true" applyAlignment="true">
      <alignment horizontal="center" vertical="center"/>
    </xf>
    <xf numFmtId="168" fontId="151" fillId="28" borderId="98" xfId="40125" applyNumberFormat="true" applyFont="true" applyFill="true" applyBorder="true" applyAlignment="true">
      <alignment horizontal="center" vertical="center"/>
    </xf>
    <xf numFmtId="0" fontId="152" fillId="3" borderId="76" xfId="40040" applyFont="true" applyBorder="true" applyAlignment="true">
      <alignment horizontal="center" vertical="center" wrapText="true"/>
    </xf>
    <xf numFmtId="0" fontId="152" fillId="3" borderId="76" xfId="40100" applyFont="true" applyBorder="true" applyAlignment="true">
      <alignment horizontal="center" vertical="center" wrapText="true"/>
    </xf>
    <xf numFmtId="168" fontId="151" fillId="28" borderId="77" xfId="40112" applyNumberFormat="true" applyFont="true" applyFill="true" applyBorder="true" applyAlignment="true">
      <alignment horizontal="center" vertical="center"/>
    </xf>
    <xf numFmtId="168" fontId="151" fillId="28" borderId="78" xfId="40124" applyNumberFormat="true" applyFont="true" applyFill="true" applyBorder="true" applyAlignment="true">
      <alignment horizontal="center" vertical="center"/>
    </xf>
    <xf numFmtId="168" fontId="151" fillId="28" borderId="85" xfId="40124" applyNumberFormat="true" applyFont="true" applyFill="true" applyBorder="true" applyAlignment="true">
      <alignment horizontal="center" vertical="center"/>
    </xf>
    <xf numFmtId="0" fontId="152" fillId="3" borderId="11" xfId="40028" applyFont="true" applyBorder="true" applyAlignment="true">
      <alignment horizontal="center" vertical="center"/>
    </xf>
    <xf numFmtId="0" fontId="152" fillId="3" borderId="76" xfId="40159" applyFont="true" applyBorder="true" applyAlignment="true">
      <alignment horizontal="center" vertical="center" wrapText="true"/>
    </xf>
    <xf numFmtId="0" fontId="152" fillId="3" borderId="91" xfId="40161" applyFont="true" applyBorder="true" applyAlignment="true">
      <alignment horizontal="center" vertical="center" wrapText="true"/>
    </xf>
    <xf numFmtId="0" fontId="152" fillId="3" borderId="76" xfId="40160" applyFont="true" applyBorder="true" applyAlignment="true">
      <alignment horizontal="center" vertical="center" wrapText="true"/>
    </xf>
    <xf numFmtId="0" fontId="152" fillId="3" borderId="11" xfId="40148" applyFont="true" applyBorder="true" applyAlignment="true">
      <alignment horizontal="center" vertical="center"/>
    </xf>
    <xf numFmtId="0" fontId="152" fillId="3" borderId="76" xfId="40219" applyFont="true" applyBorder="true" applyAlignment="true">
      <alignment horizontal="center" vertical="center" wrapText="true"/>
    </xf>
    <xf numFmtId="0" fontId="152" fillId="3" borderId="91" xfId="40221" applyFont="true" applyBorder="true" applyAlignment="true">
      <alignment horizontal="center" vertical="center" wrapText="true"/>
    </xf>
    <xf numFmtId="168" fontId="151" fillId="28" borderId="82" xfId="40243" applyNumberFormat="true" applyFont="true" applyFill="true" applyBorder="true" applyAlignment="true">
      <alignment horizontal="center" vertical="center"/>
    </xf>
    <xf numFmtId="168" fontId="151" fillId="28" borderId="99" xfId="40245" applyNumberFormat="true" applyFont="true" applyFill="true" applyBorder="true" applyAlignment="true">
      <alignment horizontal="center" vertical="center"/>
    </xf>
    <xf numFmtId="168" fontId="151" fillId="28" borderId="78" xfId="40243" applyNumberFormat="true" applyFont="true" applyFill="true" applyBorder="true" applyAlignment="true">
      <alignment horizontal="center" vertical="center"/>
    </xf>
    <xf numFmtId="168" fontId="151" fillId="28" borderId="93" xfId="40245" applyNumberFormat="true" applyFont="true" applyFill="true" applyBorder="true" applyAlignment="true">
      <alignment horizontal="center" vertical="center"/>
    </xf>
    <xf numFmtId="0" fontId="152" fillId="3" borderId="76" xfId="40279" applyFont="true" applyBorder="true" applyAlignment="true">
      <alignment horizontal="center" vertical="center" wrapText="true"/>
    </xf>
    <xf numFmtId="0" fontId="152" fillId="3" borderId="91" xfId="40281" applyFont="true" applyBorder="true" applyAlignment="true">
      <alignment horizontal="center" vertical="center" wrapText="true"/>
    </xf>
    <xf numFmtId="168" fontId="151" fillId="28" borderId="78" xfId="40303" applyNumberFormat="true" applyFont="true" applyFill="true" applyBorder="true" applyAlignment="true">
      <alignment horizontal="center" vertical="center"/>
    </xf>
    <xf numFmtId="168" fontId="151" fillId="28" borderId="93" xfId="40305" applyNumberFormat="true" applyFont="true" applyFill="true" applyBorder="true" applyAlignment="true">
      <alignment horizontal="center" vertical="center"/>
    </xf>
    <xf numFmtId="168" fontId="151" fillId="28" borderId="85" xfId="40303" applyNumberFormat="true" applyFont="true" applyFill="true" applyBorder="true" applyAlignment="true">
      <alignment horizontal="center" vertical="center"/>
    </xf>
    <xf numFmtId="168" fontId="151" fillId="28" borderId="86" xfId="40304" applyNumberFormat="true" applyFont="true" applyFill="true" applyBorder="true" applyAlignment="true">
      <alignment horizontal="center" vertical="center"/>
    </xf>
    <xf numFmtId="168" fontId="151" fillId="28" borderId="98" xfId="40305" applyNumberFormat="true" applyFont="true" applyFill="true" applyBorder="true" applyAlignment="true">
      <alignment horizontal="center" vertical="center"/>
    </xf>
    <xf numFmtId="0" fontId="152" fillId="3" borderId="76" xfId="40220" applyFont="true" applyBorder="true" applyAlignment="true">
      <alignment horizontal="center" vertical="center" wrapText="true"/>
    </xf>
    <xf numFmtId="168" fontId="151" fillId="28" borderId="82" xfId="40244" applyNumberFormat="true" applyFont="true" applyFill="true" applyBorder="true" applyAlignment="true">
      <alignment horizontal="center" vertical="center"/>
    </xf>
    <xf numFmtId="168" fontId="151" fillId="28" borderId="78" xfId="40244" applyNumberFormat="true" applyFont="true" applyFill="true" applyBorder="true" applyAlignment="true">
      <alignment horizontal="center" vertical="center"/>
    </xf>
    <xf numFmtId="0" fontId="152" fillId="3" borderId="76" xfId="40280" applyFont="true" applyBorder="true" applyAlignment="true">
      <alignment horizontal="center" vertical="center" wrapText="true"/>
    </xf>
    <xf numFmtId="168" fontId="151" fillId="28" borderId="78" xfId="40304" applyNumberFormat="true" applyFont="true" applyFill="true" applyBorder="true" applyAlignment="true">
      <alignment horizontal="center" vertical="center"/>
    </xf>
    <xf numFmtId="168" fontId="151" fillId="28" borderId="85" xfId="40304" applyNumberFormat="true" applyFont="true" applyFill="true" applyBorder="true" applyAlignment="true">
      <alignment horizontal="center" vertical="center"/>
    </xf>
    <xf numFmtId="0" fontId="152" fillId="3" borderId="11" xfId="40208" applyFont="true" applyBorder="true" applyAlignment="true">
      <alignment horizontal="center" vertical="center"/>
    </xf>
    <xf numFmtId="168" fontId="151" fillId="28" borderId="85" xfId="40244" applyNumberFormat="true" applyFont="true" applyFill="true" applyBorder="true" applyAlignment="true">
      <alignment horizontal="center" vertical="center"/>
    </xf>
    <xf numFmtId="168" fontId="151" fillId="28" borderId="86" xfId="40244" applyNumberFormat="true" applyFont="true" applyFill="true" applyBorder="true" applyAlignment="true">
      <alignment horizontal="center" vertical="center"/>
    </xf>
    <xf numFmtId="168" fontId="151" fillId="28" borderId="98" xfId="40245" applyNumberFormat="true" applyFont="true" applyFill="true" applyBorder="true" applyAlignment="true">
      <alignment horizontal="center" vertical="center"/>
    </xf>
    <xf numFmtId="168" fontId="151" fillId="28" borderId="85" xfId="40243" applyNumberFormat="true" applyFont="true" applyFill="true" applyBorder="true" applyAlignment="true">
      <alignment horizontal="center" vertical="center"/>
    </xf>
    <xf numFmtId="0" fontId="152" fillId="3" borderId="11" xfId="40268" applyFont="true" applyBorder="true" applyAlignment="true">
      <alignment horizontal="center" vertical="center"/>
    </xf>
    <xf numFmtId="0" fontId="152" fillId="3" borderId="76" xfId="40339" applyFont="true" applyBorder="true" applyAlignment="true">
      <alignment horizontal="center" vertical="center" wrapText="true"/>
    </xf>
    <xf numFmtId="0" fontId="152" fillId="3" borderId="91" xfId="40341" applyFont="true" applyBorder="true" applyAlignment="true">
      <alignment horizontal="center" vertical="center" wrapText="true"/>
    </xf>
    <xf numFmtId="0" fontId="152" fillId="3" borderId="76" xfId="40340" applyFont="true" applyBorder="true" applyAlignment="true">
      <alignment horizontal="center" vertical="center" wrapText="true"/>
    </xf>
    <xf numFmtId="0" fontId="152" fillId="3" borderId="11" xfId="40328" applyFont="true" applyBorder="true" applyAlignment="true">
      <alignment horizontal="center" vertical="center"/>
    </xf>
    <xf numFmtId="0" fontId="152" fillId="3" borderId="76" xfId="40407" applyFont="true" applyBorder="true" applyAlignment="true">
      <alignment horizontal="center" vertical="center" wrapText="true"/>
    </xf>
    <xf numFmtId="0" fontId="152" fillId="3" borderId="91" xfId="40409" applyFont="true" applyBorder="true" applyAlignment="true">
      <alignment horizontal="center" vertical="center" wrapText="true"/>
    </xf>
    <xf numFmtId="0" fontId="152" fillId="3" borderId="76" xfId="40408" applyFont="true" applyBorder="true" applyAlignment="true">
      <alignment horizontal="center" vertical="center" wrapText="true"/>
    </xf>
    <xf numFmtId="169" fontId="116" fillId="28" borderId="113" xfId="39985" applyNumberFormat="true" applyFont="true" applyFill="true" applyBorder="true" applyAlignment="true">
      <alignment horizontal="center" vertical="center"/>
    </xf>
    <xf numFmtId="169" fontId="116" fillId="28" borderId="78" xfId="39997" applyNumberFormat="true" applyFont="true" applyFill="true" applyBorder="true" applyAlignment="true">
      <alignment horizontal="center" vertical="center"/>
    </xf>
    <xf numFmtId="169" fontId="116" fillId="28" borderId="113" xfId="40045" applyNumberFormat="true" applyFont="true" applyFill="true" applyBorder="true" applyAlignment="true">
      <alignment horizontal="center" vertical="center"/>
    </xf>
    <xf numFmtId="169" fontId="116" fillId="28" borderId="78" xfId="40057" applyNumberFormat="true" applyFont="true" applyFill="true" applyBorder="true" applyAlignment="true">
      <alignment horizontal="center" vertical="center"/>
    </xf>
    <xf numFmtId="169" fontId="116" fillId="28" borderId="85" xfId="40069" applyNumberFormat="true" applyFont="true" applyFill="true" applyBorder="true" applyAlignment="true">
      <alignment horizontal="center" vertical="center"/>
    </xf>
    <xf numFmtId="169" fontId="116" fillId="28" borderId="113" xfId="40165" applyNumberFormat="true" applyFont="true" applyFill="true" applyBorder="true" applyAlignment="true">
      <alignment horizontal="center" vertical="center"/>
    </xf>
    <xf numFmtId="169" fontId="116" fillId="28" borderId="78" xfId="40177" applyNumberFormat="true" applyFont="true" applyFill="true" applyBorder="true" applyAlignment="true">
      <alignment horizontal="center" vertical="center"/>
    </xf>
    <xf numFmtId="169" fontId="116" fillId="28" borderId="85" xfId="40189" applyNumberFormat="true" applyFont="true" applyFill="true" applyBorder="true" applyAlignment="true">
      <alignment horizontal="center" vertical="center"/>
    </xf>
    <xf numFmtId="169" fontId="116" fillId="28" borderId="113" xfId="40225" applyNumberFormat="true" applyFont="true" applyFill="true" applyBorder="true" applyAlignment="true">
      <alignment horizontal="center" vertical="center"/>
    </xf>
    <xf numFmtId="169" fontId="116" fillId="28" borderId="78" xfId="40237" applyNumberFormat="true" applyFont="true" applyFill="true" applyBorder="true" applyAlignment="true">
      <alignment horizontal="center" vertical="center"/>
    </xf>
    <xf numFmtId="169" fontId="116" fillId="28" borderId="78" xfId="40249" applyNumberFormat="true" applyFont="true" applyFill="true" applyBorder="true" applyAlignment="true">
      <alignment horizontal="center" vertical="center"/>
    </xf>
    <xf numFmtId="169" fontId="116" fillId="28" borderId="113" xfId="40285" applyNumberFormat="true" applyFont="true" applyFill="true" applyBorder="true" applyAlignment="true">
      <alignment horizontal="center" vertical="center"/>
    </xf>
    <xf numFmtId="169" fontId="116" fillId="28" borderId="78" xfId="40297" applyNumberFormat="true" applyFont="true" applyFill="true" applyBorder="true" applyAlignment="true">
      <alignment horizontal="center" vertical="center"/>
    </xf>
    <xf numFmtId="169" fontId="116" fillId="28" borderId="77" xfId="40345" applyNumberFormat="true" applyFont="true" applyFill="true" applyBorder="true" applyAlignment="true">
      <alignment horizontal="center" vertical="center"/>
    </xf>
    <xf numFmtId="169" fontId="116" fillId="28" borderId="78" xfId="40357" applyNumberFormat="true" applyFont="true" applyFill="true" applyBorder="true" applyAlignment="true">
      <alignment horizontal="center" vertical="center"/>
    </xf>
    <xf numFmtId="168" fontId="116" fillId="28" borderId="78" xfId="40539" applyNumberFormat="true" applyFont="true" applyFill="true" applyBorder="true" applyAlignment="true">
      <alignment horizontal="center" vertical="center"/>
    </xf>
    <xf numFmtId="169" fontId="116" fillId="28" borderId="77" xfId="40413" applyNumberFormat="true" applyFont="true" applyFill="true" applyBorder="true" applyAlignment="true">
      <alignment horizontal="center" vertical="center"/>
    </xf>
    <xf numFmtId="169" fontId="116" fillId="28" borderId="78" xfId="40425" applyNumberFormat="true" applyFont="true" applyFill="true" applyBorder="true" applyAlignment="true">
      <alignment horizontal="center" vertical="center"/>
    </xf>
    <xf numFmtId="169" fontId="116" fillId="28" borderId="85" xfId="40437" applyNumberFormat="true" applyFont="true" applyFill="true" applyBorder="true" applyAlignment="true">
      <alignment horizontal="center" vertical="center"/>
    </xf>
    <xf numFmtId="169" fontId="116" fillId="28" borderId="114" xfId="39986" applyNumberFormat="true" applyFont="true" applyFill="true" applyBorder="true" applyAlignment="true">
      <alignment horizontal="center" vertical="center"/>
    </xf>
    <xf numFmtId="169" fontId="116" fillId="28" borderId="56" xfId="39998" applyNumberFormat="true" applyFont="true" applyFill="true" applyBorder="true" applyAlignment="true">
      <alignment horizontal="center" vertical="center"/>
    </xf>
    <xf numFmtId="169" fontId="116" fillId="28" borderId="114" xfId="40046" applyNumberFormat="true" applyFont="true" applyFill="true" applyBorder="true" applyAlignment="true">
      <alignment horizontal="center" vertical="center"/>
    </xf>
    <xf numFmtId="169" fontId="116" fillId="28" borderId="56" xfId="40058" applyNumberFormat="true" applyFont="true" applyFill="true" applyBorder="true" applyAlignment="true">
      <alignment horizontal="center" vertical="center"/>
    </xf>
    <xf numFmtId="169" fontId="116" fillId="28" borderId="86" xfId="40070" applyNumberFormat="true" applyFont="true" applyFill="true" applyBorder="true" applyAlignment="true">
      <alignment horizontal="center" vertical="center"/>
    </xf>
    <xf numFmtId="169" fontId="116" fillId="28" borderId="114" xfId="40166" applyNumberFormat="true" applyFont="true" applyFill="true" applyBorder="true" applyAlignment="true">
      <alignment horizontal="center" vertical="center"/>
    </xf>
    <xf numFmtId="169" fontId="116" fillId="28" borderId="56" xfId="40178" applyNumberFormat="true" applyFont="true" applyFill="true" applyBorder="true" applyAlignment="true">
      <alignment horizontal="center" vertical="center"/>
    </xf>
    <xf numFmtId="169" fontId="116" fillId="28" borderId="86" xfId="40190" applyNumberFormat="true" applyFont="true" applyFill="true" applyBorder="true" applyAlignment="true">
      <alignment horizontal="center" vertical="center"/>
    </xf>
    <xf numFmtId="169" fontId="116" fillId="28" borderId="114" xfId="40226" applyNumberFormat="true" applyFont="true" applyFill="true" applyBorder="true" applyAlignment="true">
      <alignment horizontal="center" vertical="center"/>
    </xf>
    <xf numFmtId="169" fontId="116" fillId="28" borderId="56" xfId="40238" applyNumberFormat="true" applyFont="true" applyFill="true" applyBorder="true" applyAlignment="true">
      <alignment horizontal="center" vertical="center"/>
    </xf>
    <xf numFmtId="169" fontId="116" fillId="28" borderId="56" xfId="40250" applyNumberFormat="true" applyFont="true" applyFill="true" applyBorder="true" applyAlignment="true">
      <alignment horizontal="center" vertical="center"/>
    </xf>
    <xf numFmtId="169" fontId="116" fillId="28" borderId="114" xfId="40286" applyNumberFormat="true" applyFont="true" applyFill="true" applyBorder="true" applyAlignment="true">
      <alignment horizontal="center" vertical="center"/>
    </xf>
    <xf numFmtId="169" fontId="116" fillId="28" borderId="56" xfId="40298" applyNumberFormat="true" applyFont="true" applyFill="true" applyBorder="true" applyAlignment="true">
      <alignment horizontal="center" vertical="center"/>
    </xf>
    <xf numFmtId="169" fontId="116" fillId="28" borderId="61" xfId="40346" applyNumberFormat="true" applyFont="true" applyFill="true" applyBorder="true" applyAlignment="true">
      <alignment horizontal="center" vertical="center"/>
    </xf>
    <xf numFmtId="169" fontId="116" fillId="28" borderId="56" xfId="40358" applyNumberFormat="true" applyFont="true" applyFill="true" applyBorder="true" applyAlignment="true">
      <alignment horizontal="center" vertical="center"/>
    </xf>
    <xf numFmtId="168" fontId="116" fillId="28" borderId="63" xfId="40539" applyNumberFormat="true" applyFont="true" applyFill="true" applyBorder="true" applyAlignment="true">
      <alignment horizontal="center" vertical="center"/>
    </xf>
    <xf numFmtId="169" fontId="116" fillId="28" borderId="61" xfId="40414" applyNumberFormat="true" applyFont="true" applyFill="true" applyBorder="true" applyAlignment="true">
      <alignment horizontal="center" vertical="center"/>
    </xf>
    <xf numFmtId="169" fontId="116" fillId="28" borderId="56" xfId="40426" applyNumberFormat="true" applyFont="true" applyFill="true" applyBorder="true" applyAlignment="true">
      <alignment horizontal="center" vertical="center"/>
    </xf>
    <xf numFmtId="169" fontId="116" fillId="28" borderId="86" xfId="40438" applyNumberFormat="true" applyFont="true" applyFill="true" applyBorder="true" applyAlignment="true">
      <alignment horizontal="center" vertical="center"/>
    </xf>
    <xf numFmtId="169" fontId="116" fillId="28" borderId="115" xfId="39987" applyNumberFormat="true" applyFont="true" applyFill="true" applyBorder="true" applyAlignment="true">
      <alignment horizontal="center" vertical="center"/>
    </xf>
    <xf numFmtId="169" fontId="116" fillId="28" borderId="93" xfId="39999" applyNumberFormat="true" applyFont="true" applyFill="true" applyBorder="true" applyAlignment="true">
      <alignment horizontal="center" vertical="center"/>
    </xf>
    <xf numFmtId="169" fontId="116" fillId="28" borderId="115" xfId="40047" applyNumberFormat="true" applyFont="true" applyFill="true" applyBorder="true" applyAlignment="true">
      <alignment horizontal="center" vertical="center"/>
    </xf>
    <xf numFmtId="169" fontId="116" fillId="28" borderId="93" xfId="40059" applyNumberFormat="true" applyFont="true" applyFill="true" applyBorder="true" applyAlignment="true">
      <alignment horizontal="center" vertical="center"/>
    </xf>
    <xf numFmtId="169" fontId="116" fillId="28" borderId="98" xfId="40071" applyNumberFormat="true" applyFont="true" applyFill="true" applyBorder="true" applyAlignment="true">
      <alignment horizontal="center" vertical="center"/>
    </xf>
    <xf numFmtId="169" fontId="116" fillId="28" borderId="115" xfId="40167" applyNumberFormat="true" applyFont="true" applyFill="true" applyBorder="true" applyAlignment="true">
      <alignment horizontal="center" vertical="center"/>
    </xf>
    <xf numFmtId="169" fontId="116" fillId="28" borderId="93" xfId="40179" applyNumberFormat="true" applyFont="true" applyFill="true" applyBorder="true" applyAlignment="true">
      <alignment horizontal="center" vertical="center"/>
    </xf>
    <xf numFmtId="169" fontId="116" fillId="28" borderId="98" xfId="40191" applyNumberFormat="true" applyFont="true" applyFill="true" applyBorder="true" applyAlignment="true">
      <alignment horizontal="center" vertical="center"/>
    </xf>
    <xf numFmtId="169" fontId="116" fillId="28" borderId="115" xfId="40227" applyNumberFormat="true" applyFont="true" applyFill="true" applyBorder="true" applyAlignment="true">
      <alignment horizontal="center" vertical="center"/>
    </xf>
    <xf numFmtId="169" fontId="116" fillId="28" borderId="93" xfId="40239" applyNumberFormat="true" applyFont="true" applyFill="true" applyBorder="true" applyAlignment="true">
      <alignment horizontal="center" vertical="center"/>
    </xf>
    <xf numFmtId="169" fontId="116" fillId="28" borderId="93" xfId="40251" applyNumberFormat="true" applyFont="true" applyFill="true" applyBorder="true" applyAlignment="true">
      <alignment horizontal="center" vertical="center"/>
    </xf>
    <xf numFmtId="169" fontId="116" fillId="28" borderId="115" xfId="40287" applyNumberFormat="true" applyFont="true" applyFill="true" applyBorder="true" applyAlignment="true">
      <alignment horizontal="center" vertical="center"/>
    </xf>
    <xf numFmtId="169" fontId="116" fillId="28" borderId="93" xfId="40299" applyNumberFormat="true" applyFont="true" applyFill="true" applyBorder="true" applyAlignment="true">
      <alignment horizontal="center" vertical="center"/>
    </xf>
    <xf numFmtId="169" fontId="116" fillId="28" borderId="92" xfId="40347" applyNumberFormat="true" applyFont="true" applyFill="true" applyBorder="true" applyAlignment="true">
      <alignment horizontal="center" vertical="center"/>
    </xf>
    <xf numFmtId="169" fontId="116" fillId="28" borderId="93" xfId="40359" applyNumberFormat="true" applyFont="true" applyFill="true" applyBorder="true" applyAlignment="true">
      <alignment horizontal="center" vertical="center"/>
    </xf>
    <xf numFmtId="169" fontId="116" fillId="28" borderId="92" xfId="40415" applyNumberFormat="true" applyFont="true" applyFill="true" applyBorder="true" applyAlignment="true">
      <alignment horizontal="center" vertical="center"/>
    </xf>
    <xf numFmtId="169" fontId="116" fillId="28" borderId="93" xfId="40427" applyNumberFormat="true" applyFont="true" applyFill="true" applyBorder="true" applyAlignment="true">
      <alignment horizontal="center" vertical="center"/>
    </xf>
    <xf numFmtId="169" fontId="116" fillId="28" borderId="98" xfId="40439" applyNumberFormat="true" applyFont="true" applyFill="true" applyBorder="true" applyAlignment="true">
      <alignment horizontal="center" vertical="center"/>
    </xf>
    <xf numFmtId="169" fontId="116" fillId="28" borderId="116" xfId="39986" applyNumberFormat="true" applyFont="true" applyFill="true" applyBorder="true" applyAlignment="true">
      <alignment horizontal="center" vertical="center"/>
    </xf>
    <xf numFmtId="169" fontId="116" fillId="28" borderId="63" xfId="39998" applyNumberFormat="true" applyFont="true" applyFill="true" applyBorder="true" applyAlignment="true">
      <alignment horizontal="center" vertical="center"/>
    </xf>
    <xf numFmtId="169" fontId="116" fillId="28" borderId="116" xfId="40046" applyNumberFormat="true" applyFont="true" applyFill="true" applyBorder="true" applyAlignment="true">
      <alignment horizontal="center" vertical="center"/>
    </xf>
    <xf numFmtId="169" fontId="116" fillId="28" borderId="63" xfId="40058" applyNumberFormat="true" applyFont="true" applyFill="true" applyBorder="true" applyAlignment="true">
      <alignment horizontal="center" vertical="center"/>
    </xf>
    <xf numFmtId="169" fontId="116" fillId="28" borderId="101" xfId="40070" applyNumberFormat="true" applyFont="true" applyFill="true" applyBorder="true" applyAlignment="true">
      <alignment horizontal="center" vertical="center"/>
    </xf>
    <xf numFmtId="169" fontId="116" fillId="28" borderId="116" xfId="40166" applyNumberFormat="true" applyFont="true" applyFill="true" applyBorder="true" applyAlignment="true">
      <alignment horizontal="center" vertical="center"/>
    </xf>
    <xf numFmtId="169" fontId="116" fillId="28" borderId="63" xfId="40178" applyNumberFormat="true" applyFont="true" applyFill="true" applyBorder="true" applyAlignment="true">
      <alignment horizontal="center" vertical="center"/>
    </xf>
    <xf numFmtId="169" fontId="116" fillId="28" borderId="101" xfId="40190" applyNumberFormat="true" applyFont="true" applyFill="true" applyBorder="true" applyAlignment="true">
      <alignment horizontal="center" vertical="center"/>
    </xf>
    <xf numFmtId="169" fontId="116" fillId="28" borderId="116" xfId="40226" applyNumberFormat="true" applyFont="true" applyFill="true" applyBorder="true" applyAlignment="true">
      <alignment horizontal="center" vertical="center"/>
    </xf>
    <xf numFmtId="169" fontId="116" fillId="28" borderId="63" xfId="40238" applyNumberFormat="true" applyFont="true" applyFill="true" applyBorder="true" applyAlignment="true">
      <alignment horizontal="center" vertical="center"/>
    </xf>
    <xf numFmtId="169" fontId="116" fillId="28" borderId="63" xfId="40250" applyNumberFormat="true" applyFont="true" applyFill="true" applyBorder="true" applyAlignment="true">
      <alignment horizontal="center" vertical="center"/>
    </xf>
    <xf numFmtId="169" fontId="116" fillId="28" borderId="116" xfId="40286" applyNumberFormat="true" applyFont="true" applyFill="true" applyBorder="true" applyAlignment="true">
      <alignment horizontal="center" vertical="center"/>
    </xf>
    <xf numFmtId="169" fontId="116" fillId="28" borderId="63" xfId="40298" applyNumberFormat="true" applyFont="true" applyFill="true" applyBorder="true" applyAlignment="true">
      <alignment horizontal="center" vertical="center"/>
    </xf>
    <xf numFmtId="169" fontId="116" fillId="28" borderId="77" xfId="40346" applyNumberFormat="true" applyFont="true" applyFill="true" applyBorder="true" applyAlignment="true">
      <alignment horizontal="center" vertical="center"/>
    </xf>
    <xf numFmtId="169" fontId="116" fillId="28" borderId="78" xfId="40358" applyNumberFormat="true" applyFont="true" applyFill="true" applyBorder="true" applyAlignment="true">
      <alignment horizontal="center" vertical="center"/>
    </xf>
    <xf numFmtId="169" fontId="116" fillId="28" borderId="77" xfId="40414" applyNumberFormat="true" applyFont="true" applyFill="true" applyBorder="true" applyAlignment="true">
      <alignment horizontal="center" vertical="center"/>
    </xf>
    <xf numFmtId="169" fontId="116" fillId="28" borderId="78" xfId="40426" applyNumberFormat="true" applyFont="true" applyFill="true" applyBorder="true" applyAlignment="true">
      <alignment horizontal="center" vertical="center"/>
    </xf>
    <xf numFmtId="169" fontId="116" fillId="28" borderId="85" xfId="40438" applyNumberFormat="true" applyFont="true" applyFill="true" applyBorder="true" applyAlignment="true">
      <alignment horizontal="center" vertical="center"/>
    </xf>
    <xf numFmtId="169" fontId="116" fillId="28" borderId="117" xfId="39987" applyNumberFormat="true" applyFont="true" applyFill="true" applyBorder="true" applyAlignment="true">
      <alignment horizontal="center" vertical="center"/>
    </xf>
    <xf numFmtId="169" fontId="116" fillId="28" borderId="64" xfId="39999" applyNumberFormat="true" applyFont="true" applyFill="true" applyBorder="true" applyAlignment="true">
      <alignment horizontal="center" vertical="center"/>
    </xf>
    <xf numFmtId="169" fontId="116" fillId="28" borderId="117" xfId="40047" applyNumberFormat="true" applyFont="true" applyFill="true" applyBorder="true" applyAlignment="true">
      <alignment horizontal="center" vertical="center"/>
    </xf>
    <xf numFmtId="169" fontId="116" fillId="28" borderId="64" xfId="40059" applyNumberFormat="true" applyFont="true" applyFill="true" applyBorder="true" applyAlignment="true">
      <alignment horizontal="center" vertical="center"/>
    </xf>
    <xf numFmtId="169" fontId="116" fillId="28" borderId="87" xfId="40071" applyNumberFormat="true" applyFont="true" applyFill="true" applyBorder="true" applyAlignment="true">
      <alignment horizontal="center" vertical="center"/>
    </xf>
    <xf numFmtId="169" fontId="116" fillId="28" borderId="117" xfId="40167" applyNumberFormat="true" applyFont="true" applyFill="true" applyBorder="true" applyAlignment="true">
      <alignment horizontal="center" vertical="center"/>
    </xf>
    <xf numFmtId="169" fontId="116" fillId="28" borderId="64" xfId="40179" applyNumberFormat="true" applyFont="true" applyFill="true" applyBorder="true" applyAlignment="true">
      <alignment horizontal="center" vertical="center"/>
    </xf>
    <xf numFmtId="169" fontId="116" fillId="28" borderId="87" xfId="40191" applyNumberFormat="true" applyFont="true" applyFill="true" applyBorder="true" applyAlignment="true">
      <alignment horizontal="center" vertical="center"/>
    </xf>
    <xf numFmtId="169" fontId="116" fillId="28" borderId="117" xfId="40227" applyNumberFormat="true" applyFont="true" applyFill="true" applyBorder="true" applyAlignment="true">
      <alignment horizontal="center" vertical="center"/>
    </xf>
    <xf numFmtId="169" fontId="116" fillId="28" borderId="64" xfId="40239" applyNumberFormat="true" applyFont="true" applyFill="true" applyBorder="true" applyAlignment="true">
      <alignment horizontal="center" vertical="center"/>
    </xf>
    <xf numFmtId="169" fontId="116" fillId="28" borderId="64" xfId="40251" applyNumberFormat="true" applyFont="true" applyFill="true" applyBorder="true" applyAlignment="true">
      <alignment horizontal="center" vertical="center"/>
    </xf>
    <xf numFmtId="169" fontId="116" fillId="28" borderId="117" xfId="40287" applyNumberFormat="true" applyFont="true" applyFill="true" applyBorder="true" applyAlignment="true">
      <alignment horizontal="center" vertical="center"/>
    </xf>
    <xf numFmtId="169" fontId="116" fillId="28" borderId="64" xfId="40299" applyNumberFormat="true" applyFont="true" applyFill="true" applyBorder="true" applyAlignment="true">
      <alignment horizontal="center" vertical="center"/>
    </xf>
    <xf numFmtId="169" fontId="116" fillId="28" borderId="113" xfId="39986" applyNumberFormat="true" applyFont="true" applyFill="true" applyBorder="true" applyAlignment="true">
      <alignment horizontal="center" vertical="center"/>
    </xf>
    <xf numFmtId="169" fontId="116" fillId="28" borderId="78" xfId="39998" applyNumberFormat="true" applyFont="true" applyFill="true" applyBorder="true" applyAlignment="true">
      <alignment horizontal="center" vertical="center"/>
    </xf>
    <xf numFmtId="169" fontId="116" fillId="28" borderId="113" xfId="40046" applyNumberFormat="true" applyFont="true" applyFill="true" applyBorder="true" applyAlignment="true">
      <alignment horizontal="center" vertical="center"/>
    </xf>
    <xf numFmtId="169" fontId="116" fillId="28" borderId="78" xfId="40058" applyNumberFormat="true" applyFont="true" applyFill="true" applyBorder="true" applyAlignment="true">
      <alignment horizontal="center" vertical="center"/>
    </xf>
    <xf numFmtId="169" fontId="116" fillId="28" borderId="85" xfId="40070" applyNumberFormat="true" applyFont="true" applyFill="true" applyBorder="true" applyAlignment="true">
      <alignment horizontal="center" vertical="center"/>
    </xf>
    <xf numFmtId="169" fontId="116" fillId="28" borderId="113" xfId="40166" applyNumberFormat="true" applyFont="true" applyFill="true" applyBorder="true" applyAlignment="true">
      <alignment horizontal="center" vertical="center"/>
    </xf>
    <xf numFmtId="169" fontId="116" fillId="28" borderId="78" xfId="40178" applyNumberFormat="true" applyFont="true" applyFill="true" applyBorder="true" applyAlignment="true">
      <alignment horizontal="center" vertical="center"/>
    </xf>
    <xf numFmtId="169" fontId="116" fillId="28" borderId="85" xfId="40190" applyNumberFormat="true" applyFont="true" applyFill="true" applyBorder="true" applyAlignment="true">
      <alignment horizontal="center" vertical="center"/>
    </xf>
    <xf numFmtId="169" fontId="116" fillId="28" borderId="113" xfId="40226" applyNumberFormat="true" applyFont="true" applyFill="true" applyBorder="true" applyAlignment="true">
      <alignment horizontal="center" vertical="center"/>
    </xf>
    <xf numFmtId="169" fontId="116" fillId="28" borderId="78" xfId="40238" applyNumberFormat="true" applyFont="true" applyFill="true" applyBorder="true" applyAlignment="true">
      <alignment horizontal="center" vertical="center"/>
    </xf>
    <xf numFmtId="169" fontId="116" fillId="28" borderId="78" xfId="40250" applyNumberFormat="true" applyFont="true" applyFill="true" applyBorder="true" applyAlignment="true">
      <alignment horizontal="center" vertical="center"/>
    </xf>
    <xf numFmtId="169" fontId="116" fillId="28" borderId="113" xfId="40286" applyNumberFormat="true" applyFont="true" applyFill="true" applyBorder="true" applyAlignment="true">
      <alignment horizontal="center" vertical="center"/>
    </xf>
    <xf numFmtId="169" fontId="116" fillId="28" borderId="78" xfId="40298" applyNumberFormat="true" applyFont="true" applyFill="true" applyBorder="true" applyAlignment="true">
      <alignment horizontal="center" vertical="center"/>
    </xf>
    <xf numFmtId="169" fontId="116" fillId="28" borderId="62" xfId="40347" applyNumberFormat="true" applyFont="true" applyFill="true" applyBorder="true" applyAlignment="true">
      <alignment horizontal="center" vertical="center"/>
    </xf>
    <xf numFmtId="169" fontId="116" fillId="28" borderId="64" xfId="40359" applyNumberFormat="true" applyFont="true" applyFill="true" applyBorder="true" applyAlignment="true">
      <alignment horizontal="center" vertical="center"/>
    </xf>
    <xf numFmtId="169" fontId="116" fillId="28" borderId="127" xfId="40072" applyNumberFormat="true" applyFont="true" applyFill="true" applyBorder="true" applyAlignment="true">
      <alignment horizontal="center" vertical="center"/>
    </xf>
    <xf numFmtId="169" fontId="116" fillId="28" borderId="87" xfId="40072" applyNumberFormat="true" applyFont="true" applyFill="true" applyBorder="true" applyAlignment="true">
      <alignment horizontal="center" vertical="center"/>
    </xf>
    <xf numFmtId="168" fontId="116" fillId="28" borderId="77" xfId="39991" applyNumberFormat="true" applyFont="true" applyFill="true" applyBorder="true" applyAlignment="true">
      <alignment horizontal="center" vertical="center"/>
    </xf>
    <xf numFmtId="168" fontId="116" fillId="28" borderId="78" xfId="40003" applyNumberFormat="true" applyFont="true" applyFill="true" applyBorder="true" applyAlignment="true">
      <alignment horizontal="center" vertical="center"/>
    </xf>
    <xf numFmtId="168" fontId="116" fillId="28" borderId="77" xfId="40051" applyNumberFormat="true" applyFont="true" applyFill="true" applyBorder="true" applyAlignment="true">
      <alignment horizontal="center" vertical="center"/>
    </xf>
    <xf numFmtId="168" fontId="116" fillId="28" borderId="78" xfId="40063" applyNumberFormat="true" applyFont="true" applyFill="true" applyBorder="true" applyAlignment="true">
      <alignment horizontal="center" vertical="center"/>
    </xf>
    <xf numFmtId="168" fontId="116" fillId="28" borderId="79" xfId="40075" applyNumberFormat="true" applyFont="true" applyFill="true" applyBorder="true" applyAlignment="true">
      <alignment horizontal="center" vertical="center"/>
    </xf>
    <xf numFmtId="168" fontId="116" fillId="28" borderId="77" xfId="40171" applyNumberFormat="true" applyFont="true" applyFill="true" applyBorder="true" applyAlignment="true">
      <alignment horizontal="center" vertical="center"/>
    </xf>
    <xf numFmtId="168" fontId="116" fillId="28" borderId="78" xfId="40183" applyNumberFormat="true" applyFont="true" applyFill="true" applyBorder="true" applyAlignment="true">
      <alignment horizontal="center" vertical="center"/>
    </xf>
    <xf numFmtId="168" fontId="116" fillId="28" borderId="85" xfId="40195" applyNumberFormat="true" applyFont="true" applyFill="true" applyBorder="true" applyAlignment="true">
      <alignment horizontal="center" vertical="center"/>
    </xf>
    <xf numFmtId="168" fontId="116" fillId="28" borderId="77" xfId="40231" applyNumberFormat="true" applyFont="true" applyFill="true" applyBorder="true" applyAlignment="true">
      <alignment horizontal="center" vertical="center"/>
    </xf>
    <xf numFmtId="168" fontId="116" fillId="28" borderId="78" xfId="40243" applyNumberFormat="true" applyFont="true" applyFill="true" applyBorder="true" applyAlignment="true">
      <alignment horizontal="center" vertical="center"/>
    </xf>
    <xf numFmtId="168" fontId="116" fillId="28" borderId="78" xfId="40255" applyNumberFormat="true" applyFont="true" applyFill="true" applyBorder="true" applyAlignment="true">
      <alignment horizontal="center" vertical="center"/>
    </xf>
    <xf numFmtId="168" fontId="116" fillId="28" borderId="77" xfId="40291" applyNumberFormat="true" applyFont="true" applyFill="true" applyBorder="true" applyAlignment="true">
      <alignment horizontal="center" vertical="center"/>
    </xf>
    <xf numFmtId="168" fontId="116" fillId="28" borderId="78" xfId="40303" applyNumberFormat="true" applyFont="true" applyFill="true" applyBorder="true" applyAlignment="true">
      <alignment horizontal="center" vertical="center"/>
    </xf>
    <xf numFmtId="168" fontId="116" fillId="28" borderId="77" xfId="40533" applyNumberFormat="true" applyFont="true" applyFill="true" applyBorder="true" applyAlignment="true">
      <alignment horizontal="center" vertical="center"/>
    </xf>
    <xf numFmtId="168" fontId="116" fillId="28" borderId="77" xfId="40419" applyNumberFormat="true" applyFont="true" applyFill="true" applyBorder="true" applyAlignment="true">
      <alignment horizontal="center" vertical="center"/>
    </xf>
    <xf numFmtId="168" fontId="116" fillId="28" borderId="78" xfId="40431" applyNumberFormat="true" applyFont="true" applyFill="true" applyBorder="true" applyAlignment="true">
      <alignment horizontal="center" vertical="center"/>
    </xf>
    <xf numFmtId="168" fontId="116" fillId="28" borderId="85" xfId="40443" applyNumberFormat="true" applyFont="true" applyFill="true" applyBorder="true" applyAlignment="true">
      <alignment horizontal="center" vertical="center"/>
    </xf>
    <xf numFmtId="168" fontId="116" fillId="28" borderId="61" xfId="39992" applyNumberFormat="true" applyFont="true" applyFill="true" applyBorder="true" applyAlignment="true">
      <alignment horizontal="center" vertical="center"/>
    </xf>
    <xf numFmtId="168" fontId="116" fillId="28" borderId="56" xfId="40004" applyNumberFormat="true" applyFont="true" applyFill="true" applyBorder="true" applyAlignment="true">
      <alignment horizontal="center" vertical="center"/>
    </xf>
    <xf numFmtId="168" fontId="116" fillId="28" borderId="61" xfId="40052" applyNumberFormat="true" applyFont="true" applyFill="true" applyBorder="true" applyAlignment="true">
      <alignment horizontal="center" vertical="center"/>
    </xf>
    <xf numFmtId="168" fontId="116" fillId="28" borderId="56" xfId="40064" applyNumberFormat="true" applyFont="true" applyFill="true" applyBorder="true" applyAlignment="true">
      <alignment horizontal="center" vertical="center"/>
    </xf>
    <xf numFmtId="168" fontId="116" fillId="28" borderId="65" xfId="40076" applyNumberFormat="true" applyFont="true" applyFill="true" applyBorder="true" applyAlignment="true">
      <alignment horizontal="center" vertical="center"/>
    </xf>
    <xf numFmtId="168" fontId="116" fillId="28" borderId="61" xfId="40172" applyNumberFormat="true" applyFont="true" applyFill="true" applyBorder="true" applyAlignment="true">
      <alignment horizontal="center" vertical="center"/>
    </xf>
    <xf numFmtId="168" fontId="116" fillId="28" borderId="56" xfId="40184" applyNumberFormat="true" applyFont="true" applyFill="true" applyBorder="true" applyAlignment="true">
      <alignment horizontal="center" vertical="center"/>
    </xf>
    <xf numFmtId="168" fontId="116" fillId="28" borderId="86" xfId="40196" applyNumberFormat="true" applyFont="true" applyFill="true" applyBorder="true" applyAlignment="true">
      <alignment horizontal="center" vertical="center"/>
    </xf>
    <xf numFmtId="168" fontId="116" fillId="28" borderId="61" xfId="40232" applyNumberFormat="true" applyFont="true" applyFill="true" applyBorder="true" applyAlignment="true">
      <alignment horizontal="center" vertical="center"/>
    </xf>
    <xf numFmtId="168" fontId="116" fillId="28" borderId="56" xfId="40244" applyNumberFormat="true" applyFont="true" applyFill="true" applyBorder="true" applyAlignment="true">
      <alignment horizontal="center" vertical="center"/>
    </xf>
    <xf numFmtId="168" fontId="116" fillId="28" borderId="56" xfId="40256" applyNumberFormat="true" applyFont="true" applyFill="true" applyBorder="true" applyAlignment="true">
      <alignment horizontal="center" vertical="center"/>
    </xf>
    <xf numFmtId="168" fontId="116" fillId="28" borderId="61" xfId="40292" applyNumberFormat="true" applyFont="true" applyFill="true" applyBorder="true" applyAlignment="true">
      <alignment horizontal="center" vertical="center"/>
    </xf>
    <xf numFmtId="168" fontId="116" fillId="28" borderId="56" xfId="40304" applyNumberFormat="true" applyFont="true" applyFill="true" applyBorder="true" applyAlignment="true">
      <alignment horizontal="center" vertical="center"/>
    </xf>
    <xf numFmtId="168" fontId="116" fillId="28" borderId="61" xfId="40534" applyNumberFormat="true" applyFont="true" applyFill="true" applyBorder="true" applyAlignment="true">
      <alignment horizontal="center" vertical="center"/>
    </xf>
    <xf numFmtId="168" fontId="116" fillId="28" borderId="56" xfId="40540" applyNumberFormat="true" applyFont="true" applyFill="true" applyBorder="true" applyAlignment="true">
      <alignment horizontal="center" vertical="center"/>
    </xf>
    <xf numFmtId="168" fontId="116" fillId="28" borderId="61" xfId="40420" applyNumberFormat="true" applyFont="true" applyFill="true" applyBorder="true" applyAlignment="true">
      <alignment horizontal="center" vertical="center"/>
    </xf>
    <xf numFmtId="168" fontId="116" fillId="28" borderId="56" xfId="40432" applyNumberFormat="true" applyFont="true" applyFill="true" applyBorder="true" applyAlignment="true">
      <alignment horizontal="center" vertical="center"/>
    </xf>
    <xf numFmtId="168" fontId="116" fillId="28" borderId="86" xfId="40444" applyNumberFormat="true" applyFont="true" applyFill="true" applyBorder="true" applyAlignment="true">
      <alignment horizontal="center" vertical="center"/>
    </xf>
    <xf numFmtId="168" fontId="116" fillId="28" borderId="92" xfId="39993" applyNumberFormat="true" applyFont="true" applyFill="true" applyBorder="true" applyAlignment="true">
      <alignment horizontal="center" vertical="center"/>
    </xf>
    <xf numFmtId="168" fontId="116" fillId="28" borderId="93" xfId="40005" applyNumberFormat="true" applyFont="true" applyFill="true" applyBorder="true" applyAlignment="true">
      <alignment horizontal="center" vertical="center"/>
    </xf>
    <xf numFmtId="168" fontId="116" fillId="28" borderId="92" xfId="40053" applyNumberFormat="true" applyFont="true" applyFill="true" applyBorder="true" applyAlignment="true">
      <alignment horizontal="center" vertical="center"/>
    </xf>
    <xf numFmtId="168" fontId="116" fillId="28" borderId="93" xfId="40065" applyNumberFormat="true" applyFont="true" applyFill="true" applyBorder="true" applyAlignment="true">
      <alignment horizontal="center" vertical="center"/>
    </xf>
    <xf numFmtId="168" fontId="116" fillId="28" borderId="94" xfId="40077" applyNumberFormat="true" applyFont="true" applyFill="true" applyBorder="true" applyAlignment="true">
      <alignment horizontal="center" vertical="center"/>
    </xf>
    <xf numFmtId="168" fontId="116" fillId="28" borderId="92" xfId="40173" applyNumberFormat="true" applyFont="true" applyFill="true" applyBorder="true" applyAlignment="true">
      <alignment horizontal="center" vertical="center"/>
    </xf>
    <xf numFmtId="168" fontId="116" fillId="28" borderId="93" xfId="40185" applyNumberFormat="true" applyFont="true" applyFill="true" applyBorder="true" applyAlignment="true">
      <alignment horizontal="center" vertical="center"/>
    </xf>
    <xf numFmtId="168" fontId="116" fillId="28" borderId="98" xfId="40197" applyNumberFormat="true" applyFont="true" applyFill="true" applyBorder="true" applyAlignment="true">
      <alignment horizontal="center" vertical="center"/>
    </xf>
    <xf numFmtId="168" fontId="116" fillId="28" borderId="92" xfId="40233" applyNumberFormat="true" applyFont="true" applyFill="true" applyBorder="true" applyAlignment="true">
      <alignment horizontal="center" vertical="center"/>
    </xf>
    <xf numFmtId="168" fontId="116" fillId="28" borderId="93" xfId="40245" applyNumberFormat="true" applyFont="true" applyFill="true" applyBorder="true" applyAlignment="true">
      <alignment horizontal="center" vertical="center"/>
    </xf>
    <xf numFmtId="168" fontId="116" fillId="28" borderId="93" xfId="40257" applyNumberFormat="true" applyFont="true" applyFill="true" applyBorder="true" applyAlignment="true">
      <alignment horizontal="center" vertical="center"/>
    </xf>
    <xf numFmtId="168" fontId="116" fillId="28" borderId="92" xfId="40293" applyNumberFormat="true" applyFont="true" applyFill="true" applyBorder="true" applyAlignment="true">
      <alignment horizontal="center" vertical="center"/>
    </xf>
    <xf numFmtId="168" fontId="116" fillId="28" borderId="93" xfId="40305" applyNumberFormat="true" applyFont="true" applyFill="true" applyBorder="true" applyAlignment="true">
      <alignment horizontal="center" vertical="center"/>
    </xf>
    <xf numFmtId="168" fontId="116" fillId="28" borderId="92" xfId="40535" applyNumberFormat="true" applyFont="true" applyFill="true" applyBorder="true" applyAlignment="true">
      <alignment horizontal="center" vertical="center"/>
    </xf>
    <xf numFmtId="168" fontId="116" fillId="28" borderId="93" xfId="40541" applyNumberFormat="true" applyFont="true" applyFill="true" applyBorder="true" applyAlignment="true">
      <alignment horizontal="center" vertical="center"/>
    </xf>
    <xf numFmtId="168" fontId="116" fillId="28" borderId="92" xfId="40421" applyNumberFormat="true" applyFont="true" applyFill="true" applyBorder="true" applyAlignment="true">
      <alignment horizontal="center" vertical="center"/>
    </xf>
    <xf numFmtId="168" fontId="116" fillId="28" borderId="93" xfId="40433" applyNumberFormat="true" applyFont="true" applyFill="true" applyBorder="true" applyAlignment="true">
      <alignment horizontal="center" vertical="center"/>
    </xf>
    <xf numFmtId="168" fontId="116" fillId="28" borderId="98" xfId="40445" applyNumberFormat="true" applyFont="true" applyFill="true" applyBorder="true" applyAlignment="true">
      <alignment horizontal="center" vertical="center"/>
    </xf>
    <xf numFmtId="168" fontId="116" fillId="28" borderId="77" xfId="39992" applyNumberFormat="true" applyFont="true" applyFill="true" applyBorder="true" applyAlignment="true">
      <alignment horizontal="center" vertical="center"/>
    </xf>
    <xf numFmtId="168" fontId="116" fillId="28" borderId="78" xfId="40004" applyNumberFormat="true" applyFont="true" applyFill="true" applyBorder="true" applyAlignment="true">
      <alignment horizontal="center" vertical="center"/>
    </xf>
    <xf numFmtId="168" fontId="116" fillId="28" borderId="77" xfId="40052" applyNumberFormat="true" applyFont="true" applyFill="true" applyBorder="true" applyAlignment="true">
      <alignment horizontal="center" vertical="center"/>
    </xf>
    <xf numFmtId="168" fontId="116" fillId="28" borderId="78" xfId="40064" applyNumberFormat="true" applyFont="true" applyFill="true" applyBorder="true" applyAlignment="true">
      <alignment horizontal="center" vertical="center"/>
    </xf>
    <xf numFmtId="168" fontId="116" fillId="28" borderId="79" xfId="40076" applyNumberFormat="true" applyFont="true" applyFill="true" applyBorder="true" applyAlignment="true">
      <alignment horizontal="center" vertical="center"/>
    </xf>
    <xf numFmtId="168" fontId="116" fillId="28" borderId="77" xfId="40172" applyNumberFormat="true" applyFont="true" applyFill="true" applyBorder="true" applyAlignment="true">
      <alignment horizontal="center" vertical="center"/>
    </xf>
    <xf numFmtId="168" fontId="116" fillId="28" borderId="78" xfId="40184" applyNumberFormat="true" applyFont="true" applyFill="true" applyBorder="true" applyAlignment="true">
      <alignment horizontal="center" vertical="center"/>
    </xf>
    <xf numFmtId="168" fontId="116" fillId="28" borderId="85" xfId="40196" applyNumberFormat="true" applyFont="true" applyFill="true" applyBorder="true" applyAlignment="true">
      <alignment horizontal="center" vertical="center"/>
    </xf>
    <xf numFmtId="168" fontId="116" fillId="28" borderId="77" xfId="40232" applyNumberFormat="true" applyFont="true" applyFill="true" applyBorder="true" applyAlignment="true">
      <alignment horizontal="center" vertical="center"/>
    </xf>
    <xf numFmtId="168" fontId="116" fillId="28" borderId="78" xfId="40244" applyNumberFormat="true" applyFont="true" applyFill="true" applyBorder="true" applyAlignment="true">
      <alignment horizontal="center" vertical="center"/>
    </xf>
    <xf numFmtId="168" fontId="116" fillId="28" borderId="78" xfId="40256" applyNumberFormat="true" applyFont="true" applyFill="true" applyBorder="true" applyAlignment="true">
      <alignment horizontal="center" vertical="center"/>
    </xf>
    <xf numFmtId="168" fontId="116" fillId="28" borderId="77" xfId="40292" applyNumberFormat="true" applyFont="true" applyFill="true" applyBorder="true" applyAlignment="true">
      <alignment horizontal="center" vertical="center"/>
    </xf>
    <xf numFmtId="168" fontId="116" fillId="28" borderId="78" xfId="40304" applyNumberFormat="true" applyFont="true" applyFill="true" applyBorder="true" applyAlignment="true">
      <alignment horizontal="center" vertical="center"/>
    </xf>
    <xf numFmtId="168" fontId="116" fillId="28" borderId="77" xfId="40534" applyNumberFormat="true" applyFont="true" applyFill="true" applyBorder="true" applyAlignment="true">
      <alignment horizontal="center" vertical="center"/>
    </xf>
    <xf numFmtId="168" fontId="116" fillId="28" borderId="78" xfId="40540" applyNumberFormat="true" applyFont="true" applyFill="true" applyBorder="true" applyAlignment="true">
      <alignment horizontal="center" vertical="center"/>
    </xf>
    <xf numFmtId="168" fontId="116" fillId="28" borderId="77" xfId="40420" applyNumberFormat="true" applyFont="true" applyFill="true" applyBorder="true" applyAlignment="true">
      <alignment horizontal="center" vertical="center"/>
    </xf>
    <xf numFmtId="168" fontId="116" fillId="28" borderId="78" xfId="40432" applyNumberFormat="true" applyFont="true" applyFill="true" applyBorder="true" applyAlignment="true">
      <alignment horizontal="center" vertical="center"/>
    </xf>
    <xf numFmtId="168" fontId="116" fillId="28" borderId="85" xfId="40444" applyNumberFormat="true" applyFont="true" applyFill="true" applyBorder="true" applyAlignment="true">
      <alignment horizontal="center" vertical="center"/>
    </xf>
    <xf numFmtId="168" fontId="116" fillId="28" borderId="129" xfId="40077" applyNumberFormat="true" applyFont="true" applyFill="true" applyBorder="true" applyAlignment="true">
      <alignment horizontal="center" vertical="center"/>
    </xf>
    <xf numFmtId="168" fontId="116" fillId="28" borderId="66" xfId="40077" applyNumberFormat="true" applyFont="true" applyFill="true" applyBorder="true" applyAlignment="true">
      <alignment horizontal="center" vertical="center"/>
    </xf>
    <xf numFmtId="0" fontId="0" fillId="0" borderId="11" xfId="0" applyBorder="true" applyAlignment="true">
      <alignment vertical="center"/>
    </xf>
    <xf numFmtId="169" fontId="116" fillId="28" borderId="82" xfId="40237" applyNumberFormat="true" applyFont="true" applyFill="true" applyBorder="true" applyAlignment="true">
      <alignment horizontal="center" vertical="center"/>
    </xf>
    <xf numFmtId="169" fontId="116" fillId="28" borderId="72" xfId="40238" applyNumberFormat="true" applyFont="true" applyFill="true" applyBorder="true" applyAlignment="true">
      <alignment horizontal="center" vertical="center"/>
    </xf>
    <xf numFmtId="169" fontId="116" fillId="28" borderId="99" xfId="40239" applyNumberFormat="true" applyFont="true" applyFill="true" applyBorder="true" applyAlignment="true">
      <alignment horizontal="center" vertical="center"/>
    </xf>
    <xf numFmtId="169" fontId="116" fillId="28" borderId="71" xfId="40238" applyNumberFormat="true" applyFont="true" applyFill="true" applyBorder="true" applyAlignment="true">
      <alignment horizontal="center" vertical="center"/>
    </xf>
    <xf numFmtId="169" fontId="116" fillId="28" borderId="73" xfId="40239" applyNumberFormat="true" applyFont="true" applyFill="true" applyBorder="true" applyAlignment="true">
      <alignment horizontal="center" vertical="center"/>
    </xf>
    <xf numFmtId="169" fontId="116" fillId="28" borderId="82" xfId="40238" applyNumberFormat="true" applyFont="true" applyFill="true" applyBorder="true" applyAlignment="true">
      <alignment horizontal="center" vertical="center"/>
    </xf>
    <xf numFmtId="0" fontId="116" fillId="3" borderId="1" xfId="39963" applyFont="true" applyBorder="true" applyAlignment="true">
      <alignment horizontal="center" vertical="center"/>
    </xf>
    <xf numFmtId="0" fontId="116" fillId="3" borderId="1" xfId="40023" applyFont="true" applyBorder="true" applyAlignment="true">
      <alignment horizontal="center" vertical="center"/>
    </xf>
    <xf numFmtId="0" fontId="116" fillId="3" borderId="1" xfId="40083" applyFont="true" applyBorder="true" applyAlignment="true">
      <alignment horizontal="center" vertical="center"/>
    </xf>
    <xf numFmtId="0" fontId="116" fillId="3" borderId="1" xfId="40143" applyFont="true" applyBorder="true" applyAlignment="true">
      <alignment horizontal="center" vertical="center"/>
    </xf>
    <xf numFmtId="0" fontId="116" fillId="3" borderId="1" xfId="40203" applyFont="true" applyBorder="true" applyAlignment="true">
      <alignment horizontal="center" vertical="center"/>
    </xf>
    <xf numFmtId="0" fontId="116" fillId="3" borderId="1" xfId="40263" applyFont="true" applyBorder="true" applyAlignment="true">
      <alignment horizontal="center" vertical="center"/>
    </xf>
    <xf numFmtId="0" fontId="116" fillId="3" borderId="3" xfId="40397" applyFont="true" applyBorder="true" applyAlignment="true">
      <alignment horizontal="center" vertical="center"/>
    </xf>
    <xf numFmtId="0" fontId="116" fillId="3" borderId="1" xfId="40397" applyFont="true" applyBorder="true" applyAlignment="true">
      <alignment horizontal="center" vertical="center"/>
    </xf>
    <xf numFmtId="0" fontId="116" fillId="3" borderId="1" xfId="40329" applyFont="true" applyBorder="true" applyAlignment="true">
      <alignment horizontal="center" vertical="center"/>
    </xf>
    <xf numFmtId="0" fontId="116" fillId="3" borderId="1" xfId="40269" applyFont="true" applyBorder="true" applyAlignment="true">
      <alignment horizontal="center" vertical="center"/>
    </xf>
    <xf numFmtId="0" fontId="116" fillId="3" borderId="1" xfId="40209" applyFont="true" applyBorder="true" applyAlignment="true">
      <alignment horizontal="center" vertical="center"/>
    </xf>
    <xf numFmtId="0" fontId="116" fillId="3" borderId="1" xfId="40149" applyFont="true" applyBorder="true" applyAlignment="true">
      <alignment horizontal="center" vertical="center"/>
    </xf>
    <xf numFmtId="0" fontId="116" fillId="3" borderId="3" xfId="40089" applyFont="true" applyBorder="true" applyAlignment="true">
      <alignment horizontal="center" vertical="center"/>
    </xf>
    <xf numFmtId="0" fontId="116" fillId="3" borderId="1" xfId="40029" applyFont="true" applyBorder="true" applyAlignment="true">
      <alignment horizontal="center" vertical="center"/>
    </xf>
    <xf numFmtId="0" fontId="116" fillId="3" borderId="1" xfId="39969" applyFont="true" applyBorder="true" applyAlignment="true">
      <alignment horizontal="center" vertical="center"/>
    </xf>
    <xf numFmtId="0" fontId="25" fillId="27" borderId="10" xfId="19344" applyFill="true" applyAlignment="true">
      <alignment horizontal="center" wrapText="true"/>
    </xf>
    <xf numFmtId="0" fontId="180" fillId="27" borderId="10" xfId="19344" applyFont="true" applyFill="true" applyAlignment="true">
      <alignment horizontal="center" wrapText="true"/>
    </xf>
    <xf numFmtId="0" fontId="181" fillId="27" borderId="10" xfId="19344" applyFont="true" applyFill="true" applyAlignment="true">
      <alignment horizontal="center" wrapText="true"/>
    </xf>
    <xf numFmtId="0" fontId="25" fillId="3" borderId="10" xfId="19344" applyAlignment="true">
      <alignment wrapText="true"/>
    </xf>
    <xf numFmtId="0" fontId="152" fillId="26" borderId="59" xfId="40241" applyFont="true" applyFill="true" applyBorder="true" applyAlignment="true">
      <alignment horizontal="left" vertical="center" wrapText="true"/>
    </xf>
    <xf numFmtId="0" fontId="165" fillId="27" borderId="3" xfId="19344" applyFont="true" applyFill="true" applyBorder="true" applyAlignment="true"/>
    <xf numFmtId="0" fontId="166" fillId="27" borderId="3" xfId="19344" applyFont="true" applyFill="true" applyBorder="true" applyAlignment="true"/>
    <xf numFmtId="0" fontId="166" fillId="3" borderId="4" xfId="19344" applyFont="true" applyBorder="true" applyAlignment="true"/>
    <xf numFmtId="0" fontId="152" fillId="26" borderId="102" xfId="40295"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52" fillId="26" borderId="102" xfId="40235" applyFont="true" applyFill="true" applyBorder="true" applyAlignment="true">
      <alignment horizontal="left" vertical="center" wrapText="true"/>
    </xf>
    <xf numFmtId="0" fontId="134" fillId="3" borderId="10" xfId="45414" applyFont="true" applyAlignment="true">
      <alignment horizontal="right" vertical="top" wrapText="true"/>
    </xf>
    <xf numFmtId="0" fontId="134" fillId="3" borderId="10" xfId="45416" applyFont="true" applyAlignment="true">
      <alignment horizontal="right" vertical="top" wrapText="true"/>
    </xf>
    <xf numFmtId="0" fontId="134" fillId="3" borderId="10" xfId="45418" applyFont="true" applyAlignment="true">
      <alignment horizontal="right" vertical="top" wrapText="true"/>
    </xf>
    <xf numFmtId="0" fontId="134" fillId="3" borderId="57" xfId="45420" applyFont="true" applyBorder="true" applyAlignment="true">
      <alignment horizontal="right" vertical="top" wrapText="true"/>
    </xf>
    <xf numFmtId="0" fontId="134" fillId="3" borderId="57" xfId="45422" applyFont="true" applyBorder="true" applyAlignment="true">
      <alignment horizontal="right" vertical="top" wrapText="true"/>
    </xf>
    <xf numFmtId="0" fontId="134" fillId="3" borderId="57" xfId="45424" applyFont="true" applyBorder="true" applyAlignment="true">
      <alignment horizontal="right" vertical="top" wrapText="true"/>
    </xf>
    <xf numFmtId="166" fontId="134" fillId="28" borderId="58" xfId="45426" applyNumberFormat="true" applyFont="true" applyFill="true" applyBorder="true" applyAlignment="true">
      <alignment horizontal="right" vertical="top" wrapText="true"/>
    </xf>
    <xf numFmtId="166" fontId="134" fillId="28" borderId="58" xfId="45428" applyNumberFormat="true" applyFont="true" applyFill="true" applyBorder="true" applyAlignment="true">
      <alignment horizontal="right" vertical="top" wrapText="true"/>
    </xf>
    <xf numFmtId="166" fontId="134" fillId="28" borderId="58" xfId="45430" applyNumberFormat="true" applyFont="true" applyFill="true" applyBorder="true" applyAlignment="true">
      <alignment horizontal="right" vertical="top" wrapText="true"/>
    </xf>
    <xf numFmtId="166" fontId="134" fillId="28" borderId="59" xfId="45432" applyNumberFormat="true" applyFont="true" applyFill="true" applyBorder="true" applyAlignment="true">
      <alignment horizontal="right" vertical="top" wrapText="true"/>
    </xf>
    <xf numFmtId="166" fontId="134" fillId="28" borderId="59" xfId="45434" applyNumberFormat="true" applyFont="true" applyFill="true" applyBorder="true" applyAlignment="true">
      <alignment horizontal="right" vertical="top" wrapText="true"/>
    </xf>
    <xf numFmtId="166" fontId="134" fillId="28" borderId="59" xfId="45436" applyNumberFormat="true" applyFont="true" applyFill="true" applyBorder="true" applyAlignment="true">
      <alignment horizontal="right" vertical="top" wrapText="true"/>
    </xf>
    <xf numFmtId="166" fontId="134" fillId="28" borderId="60" xfId="45438" applyNumberFormat="true" applyFont="true" applyFill="true" applyBorder="true" applyAlignment="true">
      <alignment horizontal="right" vertical="top" wrapText="true"/>
    </xf>
    <xf numFmtId="0" fontId="134" fillId="0" borderId="0" xfId="0" applyFont="true" applyAlignment="true">
      <alignment horizontal="right" vertical="top" wrapText="true"/>
    </xf>
    <xf numFmtId="0" fontId="134" fillId="3" borderId="57" xfId="45440" applyFont="true" applyBorder="true" applyAlignment="true">
      <alignment horizontal="right" vertical="top" wrapText="true"/>
    </xf>
    <xf numFmtId="166" fontId="134" fillId="28" borderId="60" xfId="45442" applyNumberFormat="true" applyFont="true" applyFill="true" applyBorder="true" applyAlignment="true">
      <alignment horizontal="right" vertical="top" wrapText="true"/>
    </xf>
    <xf numFmtId="167" fontId="134" fillId="28" borderId="59" xfId="45443" applyNumberFormat="true" applyFont="true" applyFill="true" applyBorder="true" applyAlignment="true">
      <alignment horizontal="right" vertical="top" wrapText="true"/>
    </xf>
    <xf numFmtId="0" fontId="134" fillId="3" borderId="57" xfId="45445" applyFont="true" applyBorder="true" applyAlignment="true">
      <alignment horizontal="right" vertical="top" wrapText="true"/>
    </xf>
    <xf numFmtId="166" fontId="134" fillId="28" borderId="60" xfId="45447" applyNumberFormat="true" applyFont="true" applyFill="true" applyBorder="true" applyAlignment="true">
      <alignment horizontal="right" vertical="top" wrapText="true"/>
    </xf>
    <xf numFmtId="0" fontId="134" fillId="3" borderId="57" xfId="45449" applyFont="true" applyBorder="true" applyAlignment="true">
      <alignment horizontal="right" vertical="top" wrapText="true"/>
    </xf>
    <xf numFmtId="167" fontId="134" fillId="28" borderId="59" xfId="45450" applyNumberFormat="true" applyFont="true" applyFill="true" applyBorder="true" applyAlignment="true">
      <alignment horizontal="right" vertical="top" wrapText="true"/>
    </xf>
    <xf numFmtId="167" fontId="134" fillId="28" borderId="59" xfId="45451" applyNumberFormat="true" applyFont="true" applyFill="true" applyBorder="true" applyAlignment="true">
      <alignment horizontal="right" vertical="top" wrapText="true"/>
    </xf>
    <xf numFmtId="0" fontId="134" fillId="3" borderId="130" xfId="45456" applyFont="true" applyBorder="true" applyAlignment="true">
      <alignment horizontal="right" vertical="top" wrapText="true"/>
    </xf>
    <xf numFmtId="0" fontId="134" fillId="3" borderId="54" xfId="45457" applyFont="true" applyBorder="true" applyAlignment="true">
      <alignment horizontal="right" vertical="top" wrapText="true"/>
    </xf>
    <xf numFmtId="0" fontId="134" fillId="3" borderId="55" xfId="45458" applyFont="true" applyBorder="true" applyAlignment="true">
      <alignment horizontal="right" vertical="top" wrapText="true"/>
    </xf>
    <xf numFmtId="166" fontId="134" fillId="28" borderId="131" xfId="45460" applyNumberFormat="true" applyFont="true" applyFill="true" applyBorder="true" applyAlignment="true">
      <alignment horizontal="right" vertical="top" wrapText="true"/>
    </xf>
    <xf numFmtId="166" fontId="134" fillId="28" borderId="132" xfId="45461" applyNumberFormat="true" applyFont="true" applyFill="true" applyBorder="true" applyAlignment="true">
      <alignment horizontal="right" vertical="top" wrapText="true"/>
    </xf>
    <xf numFmtId="166" fontId="134" fillId="28" borderId="133" xfId="45462" applyNumberFormat="true" applyFont="true" applyFill="true" applyBorder="true" applyAlignment="true">
      <alignment horizontal="right" vertical="top" wrapText="true"/>
    </xf>
    <xf numFmtId="0" fontId="134" fillId="3" borderId="130" xfId="45467" applyFont="true" applyBorder="true" applyAlignment="true">
      <alignment horizontal="right" vertical="top" wrapText="true"/>
    </xf>
    <xf numFmtId="0" fontId="134" fillId="3" borderId="54" xfId="45468" applyFont="true" applyBorder="true" applyAlignment="true">
      <alignment horizontal="right" vertical="top" wrapText="true"/>
    </xf>
    <xf numFmtId="0" fontId="134" fillId="3" borderId="55" xfId="45469" applyFont="true" applyBorder="true" applyAlignment="true">
      <alignment horizontal="right" vertical="top" wrapText="true"/>
    </xf>
    <xf numFmtId="166" fontId="134" fillId="28" borderId="131" xfId="45471" applyNumberFormat="true" applyFont="true" applyFill="true" applyBorder="true" applyAlignment="true">
      <alignment horizontal="right" vertical="top" wrapText="true"/>
    </xf>
    <xf numFmtId="166" fontId="134" fillId="28" borderId="132" xfId="45472" applyNumberFormat="true" applyFont="true" applyFill="true" applyBorder="true" applyAlignment="true">
      <alignment horizontal="right" vertical="top" wrapText="true"/>
    </xf>
    <xf numFmtId="166" fontId="134" fillId="28" borderId="133" xfId="45473" applyNumberFormat="true" applyFont="true" applyFill="true" applyBorder="true" applyAlignment="true">
      <alignment horizontal="right" vertical="top" wrapText="true"/>
    </xf>
    <xf numFmtId="0" fontId="134" fillId="3" borderId="130" xfId="45478" applyFont="true" applyBorder="true" applyAlignment="true">
      <alignment horizontal="right" vertical="top" wrapText="true"/>
    </xf>
    <xf numFmtId="0" fontId="134" fillId="3" borderId="54" xfId="45479" applyFont="true" applyBorder="true" applyAlignment="true">
      <alignment horizontal="right" vertical="top" wrapText="true"/>
    </xf>
    <xf numFmtId="0" fontId="134" fillId="3" borderId="55" xfId="45480" applyFont="true" applyBorder="true" applyAlignment="true">
      <alignment horizontal="right" vertical="top" wrapText="true"/>
    </xf>
    <xf numFmtId="166" fontId="134" fillId="28" borderId="131" xfId="45482" applyNumberFormat="true" applyFont="true" applyFill="true" applyBorder="true" applyAlignment="true">
      <alignment horizontal="right" vertical="top" wrapText="true"/>
    </xf>
    <xf numFmtId="166" fontId="134" fillId="28" borderId="132" xfId="45483" applyNumberFormat="true" applyFont="true" applyFill="true" applyBorder="true" applyAlignment="true">
      <alignment horizontal="right" vertical="top" wrapText="true"/>
    </xf>
    <xf numFmtId="166" fontId="134" fillId="28" borderId="133" xfId="45484" applyNumberFormat="true" applyFont="true" applyFill="true" applyBorder="true" applyAlignment="true">
      <alignment horizontal="right" vertical="top" wrapText="true"/>
    </xf>
    <xf numFmtId="169" fontId="182" fillId="28" borderId="78" xfId="39997" applyNumberFormat="true" applyFont="true" applyFill="true" applyBorder="true" applyAlignment="true">
      <alignment horizontal="center" vertical="center"/>
    </xf>
    <xf numFmtId="169" fontId="182" fillId="28" borderId="78" xfId="40357" applyNumberFormat="true" applyFont="true" applyFill="true" applyBorder="true" applyAlignment="true">
      <alignment horizontal="center" vertical="center"/>
    </xf>
    <xf numFmtId="168" fontId="182" fillId="28" borderId="78" xfId="40539" applyNumberFormat="true" applyFont="true" applyFill="true" applyBorder="true" applyAlignment="true">
      <alignment horizontal="center" vertical="center"/>
    </xf>
    <xf numFmtId="169" fontId="182" fillId="28" borderId="85" xfId="40377" applyNumberFormat="true" applyFont="true" applyFill="true" applyBorder="true" applyAlignment="true">
      <alignment horizontal="center" vertical="center"/>
    </xf>
    <xf numFmtId="169" fontId="182" fillId="28" borderId="56" xfId="39998" applyNumberFormat="true" applyFont="true" applyFill="true" applyBorder="true" applyAlignment="true">
      <alignment horizontal="center" vertical="center"/>
    </xf>
    <xf numFmtId="169" fontId="182" fillId="28" borderId="56" xfId="40358" applyNumberFormat="true" applyFont="true" applyFill="true" applyBorder="true" applyAlignment="true">
      <alignment horizontal="center" vertical="center"/>
    </xf>
    <xf numFmtId="168" fontId="182" fillId="28" borderId="63" xfId="40539" applyNumberFormat="true" applyFont="true" applyFill="true" applyBorder="true" applyAlignment="true">
      <alignment horizontal="center" vertical="center"/>
    </xf>
    <xf numFmtId="169" fontId="182" fillId="28" borderId="86" xfId="40378" applyNumberFormat="true" applyFont="true" applyFill="true" applyBorder="true" applyAlignment="true">
      <alignment horizontal="center" vertical="center"/>
    </xf>
    <xf numFmtId="0" fontId="182" fillId="28" borderId="56" xfId="40367" applyFont="true" applyFill="true" applyBorder="true" applyAlignment="true">
      <alignment horizontal="center" vertical="center"/>
    </xf>
    <xf numFmtId="169" fontId="182" fillId="28" borderId="93" xfId="39999" applyNumberFormat="true" applyFont="true" applyFill="true" applyBorder="true" applyAlignment="true">
      <alignment horizontal="center" vertical="center"/>
    </xf>
    <xf numFmtId="169" fontId="182" fillId="28" borderId="93" xfId="40359" applyNumberFormat="true" applyFont="true" applyFill="true" applyBorder="true" applyAlignment="true">
      <alignment horizontal="center" vertical="center"/>
    </xf>
    <xf numFmtId="168" fontId="182" fillId="28" borderId="100" xfId="40539" applyNumberFormat="true" applyFont="true" applyFill="true" applyBorder="true" applyAlignment="true">
      <alignment horizontal="center" vertical="center"/>
    </xf>
    <xf numFmtId="169" fontId="182" fillId="28" borderId="98" xfId="40379" applyNumberFormat="true" applyFont="true" applyFill="true" applyBorder="true" applyAlignment="true">
      <alignment horizontal="center" vertical="center"/>
    </xf>
    <xf numFmtId="169" fontId="182" fillId="28" borderId="63" xfId="39998" applyNumberFormat="true" applyFont="true" applyFill="true" applyBorder="true" applyAlignment="true">
      <alignment horizontal="center" vertical="center"/>
    </xf>
    <xf numFmtId="0" fontId="182" fillId="28" borderId="78" xfId="40367" applyFont="true" applyFill="true" applyBorder="true" applyAlignment="true">
      <alignment horizontal="center" vertical="center"/>
    </xf>
    <xf numFmtId="169" fontId="182" fillId="28" borderId="78" xfId="40358" applyNumberFormat="true" applyFont="true" applyFill="true" applyBorder="true" applyAlignment="true">
      <alignment horizontal="center" vertical="center"/>
    </xf>
    <xf numFmtId="169" fontId="182" fillId="28" borderId="85" xfId="40378" applyNumberFormat="true" applyFont="true" applyFill="true" applyBorder="true" applyAlignment="true">
      <alignment horizontal="center" vertical="center"/>
    </xf>
    <xf numFmtId="169" fontId="182" fillId="28" borderId="64" xfId="39999" applyNumberFormat="true" applyFont="true" applyFill="true" applyBorder="true" applyAlignment="true">
      <alignment horizontal="center" vertical="center"/>
    </xf>
    <xf numFmtId="0" fontId="182" fillId="28" borderId="93" xfId="40367" applyFont="true" applyFill="true" applyBorder="true" applyAlignment="true">
      <alignment horizontal="center" vertical="center"/>
    </xf>
    <xf numFmtId="169" fontId="182" fillId="28" borderId="78" xfId="39998" applyNumberFormat="true" applyFont="true" applyFill="true" applyBorder="true" applyAlignment="true">
      <alignment horizontal="center" vertical="center"/>
    </xf>
    <xf numFmtId="169" fontId="182" fillId="28" borderId="64" xfId="40359" applyNumberFormat="true" applyFont="true" applyFill="true" applyBorder="true" applyAlignment="true">
      <alignment horizontal="center" vertical="center"/>
    </xf>
    <xf numFmtId="168" fontId="182" fillId="28" borderId="59" xfId="40539" applyNumberFormat="true" applyFont="true" applyFill="true" applyBorder="true" applyAlignment="true">
      <alignment horizontal="center" vertical="center"/>
    </xf>
    <xf numFmtId="169" fontId="182" fillId="28" borderId="87" xfId="40379" applyNumberFormat="true" applyFont="true" applyFill="true" applyBorder="true" applyAlignment="true">
      <alignment horizontal="center" vertical="center"/>
    </xf>
    <xf numFmtId="168" fontId="182" fillId="28" borderId="78" xfId="40003" applyNumberFormat="true" applyFont="true" applyFill="true" applyBorder="true" applyAlignment="true">
      <alignment horizontal="center" vertical="center"/>
    </xf>
    <xf numFmtId="168" fontId="182" fillId="28" borderId="85" xfId="40015" applyNumberFormat="true" applyFont="true" applyFill="true" applyBorder="true" applyAlignment="true">
      <alignment horizontal="center" vertical="center"/>
    </xf>
    <xf numFmtId="168" fontId="182" fillId="28" borderId="85" xfId="40545" applyNumberFormat="true" applyFont="true" applyFill="true" applyBorder="true" applyAlignment="true">
      <alignment horizontal="center" vertical="center"/>
    </xf>
    <xf numFmtId="168" fontId="182" fillId="28" borderId="56" xfId="40004" applyNumberFormat="true" applyFont="true" applyFill="true" applyBorder="true" applyAlignment="true">
      <alignment horizontal="center" vertical="center"/>
    </xf>
    <xf numFmtId="168" fontId="182" fillId="28" borderId="86" xfId="40016" applyNumberFormat="true" applyFont="true" applyFill="true" applyBorder="true" applyAlignment="true">
      <alignment horizontal="center" vertical="center"/>
    </xf>
    <xf numFmtId="168" fontId="182" fillId="28" borderId="56" xfId="40540" applyNumberFormat="true" applyFont="true" applyFill="true" applyBorder="true" applyAlignment="true">
      <alignment horizontal="center" vertical="center"/>
    </xf>
    <xf numFmtId="168" fontId="182" fillId="28" borderId="86" xfId="40546" applyNumberFormat="true" applyFont="true" applyFill="true" applyBorder="true" applyAlignment="true">
      <alignment horizontal="center" vertical="center"/>
    </xf>
    <xf numFmtId="168" fontId="182" fillId="28" borderId="93" xfId="40005" applyNumberFormat="true" applyFont="true" applyFill="true" applyBorder="true" applyAlignment="true">
      <alignment horizontal="center" vertical="center"/>
    </xf>
    <xf numFmtId="168" fontId="182" fillId="28" borderId="98" xfId="40017" applyNumberFormat="true" applyFont="true" applyFill="true" applyBorder="true" applyAlignment="true">
      <alignment horizontal="center" vertical="center"/>
    </xf>
    <xf numFmtId="168" fontId="182" fillId="28" borderId="93" xfId="40541" applyNumberFormat="true" applyFont="true" applyFill="true" applyBorder="true" applyAlignment="true">
      <alignment horizontal="center" vertical="center"/>
    </xf>
    <xf numFmtId="168" fontId="182" fillId="28" borderId="98" xfId="40547" applyNumberFormat="true" applyFont="true" applyFill="true" applyBorder="true" applyAlignment="true">
      <alignment horizontal="center" vertical="center"/>
    </xf>
    <xf numFmtId="168" fontId="182" fillId="28" borderId="78" xfId="40004" applyNumberFormat="true" applyFont="true" applyFill="true" applyBorder="true" applyAlignment="true">
      <alignment horizontal="center" vertical="center"/>
    </xf>
    <xf numFmtId="168" fontId="182" fillId="28" borderId="85" xfId="40016" applyNumberFormat="true" applyFont="true" applyFill="true" applyBorder="true" applyAlignment="true">
      <alignment horizontal="center" vertical="center"/>
    </xf>
    <xf numFmtId="168" fontId="182" fillId="28" borderId="78" xfId="40540" applyNumberFormat="true" applyFont="true" applyFill="true" applyBorder="true" applyAlignment="true">
      <alignment horizontal="center" vertical="center"/>
    </xf>
    <xf numFmtId="168" fontId="182" fillId="28" borderId="85" xfId="40546" applyNumberFormat="true" applyFont="true" applyFill="true" applyBorder="true" applyAlignment="true">
      <alignment horizontal="center" vertical="center"/>
    </xf>
    <xf numFmtId="0" fontId="152" fillId="3" borderId="53" xfId="39974" applyFont="true" applyBorder="true" applyAlignment="true">
      <alignment horizontal="center" vertical="center" wrapText="true"/>
    </xf>
    <xf numFmtId="169" fontId="116" fillId="28" borderId="117" xfId="39986" applyNumberFormat="true" applyFont="true" applyFill="true" applyBorder="true" applyAlignment="true">
      <alignment horizontal="center" vertical="center"/>
    </xf>
    <xf numFmtId="169" fontId="116" fillId="28" borderId="64" xfId="39998" applyNumberFormat="true" applyFont="true" applyFill="true" applyBorder="true" applyAlignment="true">
      <alignment horizontal="center" vertical="center"/>
    </xf>
    <xf numFmtId="169" fontId="182" fillId="28" borderId="64" xfId="39998" applyNumberFormat="true" applyFont="true" applyFill="true" applyBorder="true" applyAlignment="true">
      <alignment horizontal="center" vertical="center"/>
    </xf>
    <xf numFmtId="170" fontId="156" fillId="27" borderId="134" xfId="19344" applyNumberFormat="true" applyFont="true" applyFill="true" applyBorder="true" applyAlignment="true">
      <alignment horizontal="center" vertical="center"/>
    </xf>
    <xf numFmtId="0" fontId="152" fillId="3" borderId="53" xfId="40034" applyFont="true" applyBorder="true" applyAlignment="true">
      <alignment horizontal="center" vertical="center" wrapText="true"/>
    </xf>
    <xf numFmtId="169" fontId="116" fillId="28" borderId="117" xfId="40046" applyNumberFormat="true" applyFont="true" applyFill="true" applyBorder="true" applyAlignment="true">
      <alignment horizontal="center" vertical="center"/>
    </xf>
    <xf numFmtId="169" fontId="116" fillId="28" borderId="64" xfId="40058" applyNumberFormat="true" applyFont="true" applyFill="true" applyBorder="true" applyAlignment="true">
      <alignment horizontal="center" vertical="center"/>
    </xf>
    <xf numFmtId="0" fontId="152" fillId="3" borderId="53" xfId="40094" applyFont="true" applyBorder="true" applyAlignment="true">
      <alignment horizontal="center" vertical="center" wrapText="true"/>
    </xf>
    <xf numFmtId="169" fontId="151" fillId="28" borderId="117" xfId="40106" applyNumberFormat="true" applyFont="true" applyFill="true" applyBorder="true" applyAlignment="true">
      <alignment horizontal="center" vertical="center"/>
    </xf>
    <xf numFmtId="169" fontId="151" fillId="28" borderId="64" xfId="40118" applyNumberFormat="true" applyFont="true" applyFill="true" applyBorder="true" applyAlignment="true">
      <alignment horizontal="center" vertical="center"/>
    </xf>
    <xf numFmtId="169" fontId="151" fillId="28" borderId="87" xfId="40118" applyNumberFormat="true" applyFont="true" applyFill="true" applyBorder="true" applyAlignment="true">
      <alignment horizontal="center" vertical="center"/>
    </xf>
    <xf numFmtId="0" fontId="152" fillId="3" borderId="53" xfId="40154" applyFont="true" applyBorder="true" applyAlignment="true">
      <alignment horizontal="center" vertical="center" wrapText="true"/>
    </xf>
    <xf numFmtId="169" fontId="116" fillId="28" borderId="117" xfId="40166" applyNumberFormat="true" applyFont="true" applyFill="true" applyBorder="true" applyAlignment="true">
      <alignment horizontal="center" vertical="center"/>
    </xf>
    <xf numFmtId="169" fontId="116" fillId="28" borderId="64" xfId="40178" applyNumberFormat="true" applyFont="true" applyFill="true" applyBorder="true" applyAlignment="true">
      <alignment horizontal="center" vertical="center"/>
    </xf>
    <xf numFmtId="169" fontId="116" fillId="28" borderId="87" xfId="40190" applyNumberFormat="true" applyFont="true" applyFill="true" applyBorder="true" applyAlignment="true">
      <alignment horizontal="center" vertical="center"/>
    </xf>
    <xf numFmtId="170" fontId="156" fillId="27" borderId="135" xfId="19344" applyNumberFormat="true" applyFont="true" applyFill="true" applyBorder="true" applyAlignment="true">
      <alignment horizontal="center" vertical="center"/>
    </xf>
    <xf numFmtId="170" fontId="156" fillId="27" borderId="136" xfId="19344" applyNumberFormat="true" applyFont="true" applyFill="true" applyBorder="true" applyAlignment="true">
      <alignment horizontal="center" vertical="center"/>
    </xf>
    <xf numFmtId="170" fontId="156" fillId="27" borderId="137" xfId="19344" applyNumberFormat="true" applyFont="true" applyFill="true" applyBorder="true" applyAlignment="true">
      <alignment horizontal="center" vertical="center"/>
    </xf>
    <xf numFmtId="0" fontId="152" fillId="3" borderId="53" xfId="40214" applyFont="true" applyBorder="true" applyAlignment="true">
      <alignment horizontal="center" vertical="center" wrapText="true"/>
    </xf>
    <xf numFmtId="169" fontId="116" fillId="28" borderId="117" xfId="40226" applyNumberFormat="true" applyFont="true" applyFill="true" applyBorder="true" applyAlignment="true">
      <alignment horizontal="center" vertical="center"/>
    </xf>
    <xf numFmtId="169" fontId="116" fillId="28" borderId="64" xfId="40238" applyNumberFormat="true" applyFont="true" applyFill="true" applyBorder="true" applyAlignment="true">
      <alignment horizontal="center" vertical="center"/>
    </xf>
    <xf numFmtId="169" fontId="116" fillId="28" borderId="64" xfId="40250" applyNumberFormat="true" applyFont="true" applyFill="true" applyBorder="true" applyAlignment="true">
      <alignment horizontal="center" vertical="center"/>
    </xf>
    <xf numFmtId="169" fontId="116" fillId="28" borderId="73" xfId="40238" applyNumberFormat="true" applyFont="true" applyFill="true" applyBorder="true" applyAlignment="true">
      <alignment horizontal="center" vertical="center"/>
    </xf>
    <xf numFmtId="169" fontId="151" fillId="28" borderId="64" xfId="40238" applyNumberFormat="true" applyFont="true" applyFill="true" applyBorder="true" applyAlignment="true">
      <alignment horizontal="center" vertical="center"/>
    </xf>
    <xf numFmtId="169" fontId="151" fillId="28" borderId="87" xfId="40238" applyNumberFormat="true" applyFont="true" applyFill="true" applyBorder="true" applyAlignment="true">
      <alignment horizontal="center" vertical="center"/>
    </xf>
    <xf numFmtId="0" fontId="152" fillId="3" borderId="53" xfId="40274" applyFont="true" applyBorder="true" applyAlignment="true">
      <alignment horizontal="center" vertical="center" wrapText="true"/>
    </xf>
    <xf numFmtId="169" fontId="116" fillId="28" borderId="117" xfId="40286" applyNumberFormat="true" applyFont="true" applyFill="true" applyBorder="true" applyAlignment="true">
      <alignment horizontal="center" vertical="center"/>
    </xf>
    <xf numFmtId="169" fontId="116" fillId="28" borderId="64" xfId="40298" applyNumberFormat="true" applyFont="true" applyFill="true" applyBorder="true" applyAlignment="true">
      <alignment horizontal="center" vertical="center"/>
    </xf>
    <xf numFmtId="169" fontId="151" fillId="28" borderId="64" xfId="40298" applyNumberFormat="true" applyFont="true" applyFill="true" applyBorder="true" applyAlignment="true">
      <alignment horizontal="center" vertical="center"/>
    </xf>
    <xf numFmtId="169" fontId="151" fillId="28" borderId="87" xfId="40298" applyNumberFormat="true" applyFont="true" applyFill="true" applyBorder="true" applyAlignment="true">
      <alignment horizontal="center" vertical="center"/>
    </xf>
    <xf numFmtId="0" fontId="152" fillId="3" borderId="55" xfId="40334" applyFont="true" applyBorder="true" applyAlignment="true">
      <alignment horizontal="center" vertical="center" wrapText="true"/>
    </xf>
    <xf numFmtId="169" fontId="116" fillId="28" borderId="62" xfId="40346" applyNumberFormat="true" applyFont="true" applyFill="true" applyBorder="true" applyAlignment="true">
      <alignment horizontal="center" vertical="center"/>
    </xf>
    <xf numFmtId="169" fontId="116" fillId="28" borderId="64" xfId="40358" applyNumberFormat="true" applyFont="true" applyFill="true" applyBorder="true" applyAlignment="true">
      <alignment horizontal="center" vertical="center"/>
    </xf>
    <xf numFmtId="169" fontId="182" fillId="28" borderId="64" xfId="40358" applyNumberFormat="true" applyFont="true" applyFill="true" applyBorder="true" applyAlignment="true">
      <alignment horizontal="center" vertical="center"/>
    </xf>
    <xf numFmtId="169" fontId="182" fillId="28" borderId="87" xfId="40378" applyNumberFormat="true" applyFont="true" applyFill="true" applyBorder="true" applyAlignment="true">
      <alignment horizontal="center" vertical="center"/>
    </xf>
    <xf numFmtId="0" fontId="152" fillId="3" borderId="55" xfId="40402" applyFont="true" applyBorder="true" applyAlignment="true">
      <alignment horizontal="center" vertical="center" wrapText="true"/>
    </xf>
    <xf numFmtId="169" fontId="116" fillId="28" borderId="62" xfId="40414" applyNumberFormat="true" applyFont="true" applyFill="true" applyBorder="true" applyAlignment="true">
      <alignment horizontal="center" vertical="center"/>
    </xf>
    <xf numFmtId="169" fontId="116" fillId="28" borderId="64" xfId="40426" applyNumberFormat="true" applyFont="true" applyFill="true" applyBorder="true" applyAlignment="true">
      <alignment horizontal="center" vertical="center"/>
    </xf>
    <xf numFmtId="169" fontId="116" fillId="28" borderId="87" xfId="40438"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2" fillId="0" borderId="10" xfId="39962" applyFont="true" applyFill="true" applyBorder="true" applyAlignment="true">
      <alignment horizontal="center" vertical="center"/>
    </xf>
    <xf numFmtId="0" fontId="152" fillId="0" borderId="10" xfId="39964" applyFont="true" applyFill="true" applyBorder="true" applyAlignment="true">
      <alignment horizontal="center" vertical="center"/>
    </xf>
    <xf numFmtId="0" fontId="152" fillId="0" borderId="10" xfId="39974" applyFont="true" applyFill="true" applyBorder="true" applyAlignment="true">
      <alignment horizontal="center" vertical="center" wrapText="true"/>
    </xf>
    <xf numFmtId="169" fontId="116" fillId="0" borderId="10" xfId="39986" applyNumberFormat="true" applyFont="true" applyFill="true" applyBorder="true" applyAlignment="true">
      <alignment horizontal="center" vertical="center"/>
    </xf>
    <xf numFmtId="169" fontId="116" fillId="0" borderId="10" xfId="39988" applyNumberFormat="true" applyFont="true" applyFill="true" applyBorder="true" applyAlignment="true">
      <alignment horizontal="center" vertical="center"/>
    </xf>
    <xf numFmtId="169" fontId="116" fillId="0" borderId="10" xfId="39998" applyNumberFormat="true" applyFont="true" applyFill="true" applyBorder="true" applyAlignment="true">
      <alignment horizontal="center" vertical="center"/>
    </xf>
    <xf numFmtId="169" fontId="116" fillId="0" borderId="10" xfId="40000" applyNumberFormat="true" applyFont="true" applyFill="true" applyBorder="true" applyAlignment="true">
      <alignment horizontal="center" vertical="center"/>
    </xf>
    <xf numFmtId="169" fontId="182" fillId="0" borderId="10" xfId="39998" applyNumberFormat="true" applyFont="true" applyFill="true" applyBorder="true" applyAlignment="true">
      <alignment horizontal="center" vertical="center"/>
    </xf>
    <xf numFmtId="169" fontId="182" fillId="0" borderId="10" xfId="40000" applyNumberFormat="true" applyFont="true" applyFill="true" applyBorder="true" applyAlignment="true">
      <alignment horizontal="center" vertical="center"/>
    </xf>
    <xf numFmtId="169" fontId="182" fillId="0" borderId="10" xfId="40010" applyNumberFormat="true" applyFont="true" applyFill="true" applyBorder="true" applyAlignment="true">
      <alignment horizontal="center" vertical="center"/>
    </xf>
    <xf numFmtId="169" fontId="182" fillId="0" borderId="10" xfId="40012" applyNumberFormat="true" applyFont="true" applyFill="true" applyBorder="true" applyAlignment="true">
      <alignment horizontal="center" vertical="center"/>
    </xf>
    <xf numFmtId="170" fontId="156" fillId="0" borderId="10" xfId="19344" applyNumberFormat="true" applyFont="true" applyFill="true" applyBorder="true" applyAlignment="true">
      <alignment horizontal="center" vertical="center"/>
    </xf>
    <xf numFmtId="0" fontId="152" fillId="0" borderId="10" xfId="40022" applyFont="true" applyFill="true" applyBorder="true" applyAlignment="true">
      <alignment horizontal="center" vertical="center"/>
    </xf>
    <xf numFmtId="0" fontId="152" fillId="0" borderId="10" xfId="40024" applyFont="true" applyFill="true" applyBorder="true" applyAlignment="true">
      <alignment horizontal="center" vertical="center"/>
    </xf>
    <xf numFmtId="0" fontId="152" fillId="0" borderId="10" xfId="40034" applyFont="true" applyFill="true" applyBorder="true" applyAlignment="true">
      <alignment horizontal="center" vertical="center" wrapText="true"/>
    </xf>
    <xf numFmtId="169" fontId="116" fillId="0" borderId="10" xfId="40046" applyNumberFormat="true" applyFont="true" applyFill="true" applyBorder="true" applyAlignment="true">
      <alignment horizontal="center" vertical="center"/>
    </xf>
    <xf numFmtId="169" fontId="116" fillId="0" borderId="10" xfId="40048" applyNumberFormat="true" applyFont="true" applyFill="true" applyBorder="true" applyAlignment="true">
      <alignment horizontal="center" vertical="center"/>
    </xf>
    <xf numFmtId="169" fontId="116" fillId="0" borderId="10" xfId="40058" applyNumberFormat="true" applyFont="true" applyFill="true" applyBorder="true" applyAlignment="true">
      <alignment horizontal="center" vertical="center"/>
    </xf>
    <xf numFmtId="169" fontId="116" fillId="0" borderId="10" xfId="40060" applyNumberFormat="true" applyFont="true" applyFill="true" applyBorder="true" applyAlignment="true">
      <alignment horizontal="center" vertical="center"/>
    </xf>
    <xf numFmtId="169" fontId="116" fillId="0" borderId="10" xfId="40072" applyNumberFormat="true" applyFont="true" applyFill="true" applyBorder="true" applyAlignment="true">
      <alignment horizontal="center" vertical="center"/>
    </xf>
    <xf numFmtId="0" fontId="152" fillId="0" borderId="10" xfId="40082" applyFont="true" applyFill="true" applyBorder="true" applyAlignment="true">
      <alignment horizontal="center" vertical="center"/>
    </xf>
    <xf numFmtId="0" fontId="152" fillId="0" borderId="10" xfId="40084" applyFont="true" applyFill="true" applyBorder="true" applyAlignment="true">
      <alignment horizontal="center" vertical="center"/>
    </xf>
    <xf numFmtId="0" fontId="152" fillId="0" borderId="10" xfId="40094" applyFont="true" applyFill="true" applyBorder="true" applyAlignment="true">
      <alignment horizontal="center" vertical="center" wrapText="true"/>
    </xf>
    <xf numFmtId="169" fontId="151" fillId="0" borderId="10" xfId="40106" applyNumberFormat="true" applyFont="true" applyFill="true" applyBorder="true" applyAlignment="true">
      <alignment horizontal="center" vertical="center"/>
    </xf>
    <xf numFmtId="169" fontId="151" fillId="0" borderId="10" xfId="40108" applyNumberFormat="true" applyFont="true" applyFill="true" applyBorder="true" applyAlignment="true">
      <alignment horizontal="center" vertical="center"/>
    </xf>
    <xf numFmtId="169" fontId="151" fillId="0" borderId="10" xfId="40118" applyNumberFormat="true" applyFont="true" applyFill="true" applyBorder="true" applyAlignment="true">
      <alignment horizontal="center" vertical="center"/>
    </xf>
    <xf numFmtId="169" fontId="151" fillId="0" borderId="10" xfId="40120" applyNumberFormat="true" applyFont="true" applyFill="true" applyBorder="true" applyAlignment="true">
      <alignment horizontal="center" vertical="center"/>
    </xf>
    <xf numFmtId="0" fontId="152" fillId="0" borderId="10" xfId="40142" applyFont="true" applyFill="true" applyBorder="true" applyAlignment="true">
      <alignment horizontal="center" vertical="center"/>
    </xf>
    <xf numFmtId="0" fontId="152" fillId="0" borderId="10" xfId="40144" applyFont="true" applyFill="true" applyBorder="true" applyAlignment="true">
      <alignment horizontal="center" vertical="center"/>
    </xf>
    <xf numFmtId="0" fontId="152" fillId="0" borderId="10" xfId="40154" applyFont="true" applyFill="true" applyBorder="true" applyAlignment="true">
      <alignment horizontal="center" vertical="center" wrapText="true"/>
    </xf>
    <xf numFmtId="0" fontId="152" fillId="0" borderId="10" xfId="40156" applyFont="true" applyFill="true" applyBorder="true" applyAlignment="true">
      <alignment horizontal="center" vertical="center" wrapText="true"/>
    </xf>
    <xf numFmtId="169" fontId="116" fillId="0" borderId="10" xfId="40166" applyNumberFormat="true" applyFont="true" applyFill="true" applyBorder="true" applyAlignment="true">
      <alignment horizontal="center" vertical="center"/>
    </xf>
    <xf numFmtId="169" fontId="116" fillId="0" borderId="10" xfId="40168" applyNumberFormat="true" applyFont="true" applyFill="true" applyBorder="true" applyAlignment="true">
      <alignment horizontal="center" vertical="center"/>
    </xf>
    <xf numFmtId="169" fontId="116" fillId="0" borderId="10" xfId="40178" applyNumberFormat="true" applyFont="true" applyFill="true" applyBorder="true" applyAlignment="true">
      <alignment horizontal="center" vertical="center"/>
    </xf>
    <xf numFmtId="169" fontId="116" fillId="0" borderId="10" xfId="40180" applyNumberFormat="true" applyFont="true" applyFill="true" applyBorder="true" applyAlignment="true">
      <alignment horizontal="center" vertical="center"/>
    </xf>
    <xf numFmtId="169" fontId="116" fillId="0" borderId="10" xfId="40190" applyNumberFormat="true" applyFont="true" applyFill="true" applyBorder="true" applyAlignment="true">
      <alignment horizontal="center" vertical="center"/>
    </xf>
    <xf numFmtId="169" fontId="116" fillId="0" borderId="10" xfId="40192" applyNumberFormat="true" applyFont="true" applyFill="true" applyBorder="true" applyAlignment="true">
      <alignment horizontal="center" vertical="center"/>
    </xf>
    <xf numFmtId="0" fontId="152" fillId="0" borderId="10" xfId="40202" applyFont="true" applyFill="true" applyBorder="true" applyAlignment="true">
      <alignment horizontal="center" vertical="center"/>
    </xf>
    <xf numFmtId="0" fontId="152" fillId="0" borderId="10" xfId="40204" applyFont="true" applyFill="true" applyBorder="true" applyAlignment="true">
      <alignment horizontal="center" vertical="center"/>
    </xf>
    <xf numFmtId="0" fontId="152" fillId="0" borderId="10" xfId="40214" applyFont="true" applyFill="true" applyBorder="true" applyAlignment="true">
      <alignment horizontal="center" vertical="center" wrapText="true"/>
    </xf>
    <xf numFmtId="0" fontId="152" fillId="0" borderId="10" xfId="40216" applyFont="true" applyFill="true" applyBorder="true" applyAlignment="true">
      <alignment horizontal="center" vertical="center" wrapText="true"/>
    </xf>
    <xf numFmtId="169" fontId="116" fillId="0" borderId="10" xfId="40226" applyNumberFormat="true" applyFont="true" applyFill="true" applyBorder="true" applyAlignment="true">
      <alignment horizontal="center" vertical="center"/>
    </xf>
    <xf numFmtId="169" fontId="116" fillId="0" borderId="10" xfId="40228" applyNumberFormat="true" applyFont="true" applyFill="true" applyBorder="true" applyAlignment="true">
      <alignment horizontal="center" vertical="center"/>
    </xf>
    <xf numFmtId="169" fontId="116" fillId="0" borderId="10" xfId="40238" applyNumberFormat="true" applyFont="true" applyFill="true" applyBorder="true" applyAlignment="true">
      <alignment horizontal="center" vertical="center"/>
    </xf>
    <xf numFmtId="169" fontId="116" fillId="0" borderId="10" xfId="40240" applyNumberFormat="true" applyFont="true" applyFill="true" applyBorder="true" applyAlignment="true">
      <alignment horizontal="center" vertical="center"/>
    </xf>
    <xf numFmtId="169" fontId="116" fillId="0" borderId="10" xfId="40250" applyNumberFormat="true" applyFont="true" applyFill="true" applyBorder="true" applyAlignment="true">
      <alignment horizontal="center" vertical="center"/>
    </xf>
    <xf numFmtId="169" fontId="116" fillId="0" borderId="10" xfId="40252" applyNumberFormat="true" applyFont="true" applyFill="true" applyBorder="true" applyAlignment="true">
      <alignment horizontal="center" vertical="center"/>
    </xf>
    <xf numFmtId="169" fontId="151" fillId="0" borderId="10" xfId="40238" applyNumberFormat="true" applyFont="true" applyFill="true" applyBorder="true" applyAlignment="true">
      <alignment horizontal="center" vertical="center"/>
    </xf>
    <xf numFmtId="169" fontId="151" fillId="0" borderId="10" xfId="40240" applyNumberFormat="true" applyFont="true" applyFill="true" applyBorder="true" applyAlignment="true">
      <alignment horizontal="center" vertical="center"/>
    </xf>
    <xf numFmtId="0" fontId="152" fillId="0" borderId="10" xfId="40262" applyFont="true" applyFill="true" applyBorder="true" applyAlignment="true">
      <alignment horizontal="center" vertical="center"/>
    </xf>
    <xf numFmtId="0" fontId="152" fillId="0" borderId="10" xfId="40264" applyFont="true" applyFill="true" applyBorder="true" applyAlignment="true">
      <alignment horizontal="center" vertical="center"/>
    </xf>
    <xf numFmtId="0" fontId="152" fillId="0" borderId="10" xfId="40274" applyFont="true" applyFill="true" applyBorder="true" applyAlignment="true">
      <alignment horizontal="center" vertical="center" wrapText="true"/>
    </xf>
    <xf numFmtId="0" fontId="152" fillId="0" borderId="10" xfId="40276" applyFont="true" applyFill="true" applyBorder="true" applyAlignment="true">
      <alignment horizontal="center" vertical="center" wrapText="true"/>
    </xf>
    <xf numFmtId="169" fontId="116" fillId="0" borderId="10" xfId="40286" applyNumberFormat="true" applyFont="true" applyFill="true" applyBorder="true" applyAlignment="true">
      <alignment horizontal="center" vertical="center"/>
    </xf>
    <xf numFmtId="169" fontId="116" fillId="0" borderId="10" xfId="40288" applyNumberFormat="true" applyFont="true" applyFill="true" applyBorder="true" applyAlignment="true">
      <alignment horizontal="center" vertical="center"/>
    </xf>
    <xf numFmtId="169" fontId="116" fillId="0" borderId="10" xfId="40298" applyNumberFormat="true" applyFont="true" applyFill="true" applyBorder="true" applyAlignment="true">
      <alignment horizontal="center" vertical="center"/>
    </xf>
    <xf numFmtId="169" fontId="116" fillId="0" borderId="10" xfId="40300" applyNumberFormat="true" applyFont="true" applyFill="true" applyBorder="true" applyAlignment="true">
      <alignment horizontal="center" vertical="center"/>
    </xf>
    <xf numFmtId="169" fontId="151" fillId="0" borderId="10" xfId="40298" applyNumberFormat="true" applyFont="true" applyFill="true" applyBorder="true" applyAlignment="true">
      <alignment horizontal="center" vertical="center"/>
    </xf>
    <xf numFmtId="169" fontId="151" fillId="0" borderId="10" xfId="40300" applyNumberFormat="true" applyFont="true" applyFill="true" applyBorder="true" applyAlignment="true">
      <alignment horizontal="center" vertical="center"/>
    </xf>
    <xf numFmtId="0" fontId="152" fillId="0" borderId="10" xfId="40396" applyFont="true" applyFill="true" applyBorder="true" applyAlignment="true">
      <alignment horizontal="center" vertical="center"/>
    </xf>
    <xf numFmtId="0" fontId="152" fillId="0" borderId="10" xfId="40398" applyFont="true" applyFill="true" applyBorder="true" applyAlignment="true">
      <alignment horizontal="center" vertical="center"/>
    </xf>
    <xf numFmtId="0" fontId="152" fillId="0" borderId="10" xfId="40334" applyFont="true" applyFill="true" applyBorder="true" applyAlignment="true">
      <alignment horizontal="center" vertical="center" wrapText="true"/>
    </xf>
    <xf numFmtId="0" fontId="152" fillId="0" borderId="10" xfId="40336" applyFont="true" applyFill="true" applyBorder="true" applyAlignment="true">
      <alignment horizontal="center" vertical="center" wrapText="true"/>
    </xf>
    <xf numFmtId="169" fontId="116" fillId="0" borderId="10" xfId="40346" applyNumberFormat="true" applyFont="true" applyFill="true" applyBorder="true" applyAlignment="true">
      <alignment horizontal="center" vertical="center"/>
    </xf>
    <xf numFmtId="169" fontId="116" fillId="0" borderId="10" xfId="40348" applyNumberFormat="true" applyFont="true" applyFill="true" applyBorder="true" applyAlignment="true">
      <alignment horizontal="center" vertical="center"/>
    </xf>
    <xf numFmtId="169" fontId="116" fillId="0" borderId="10" xfId="40358" applyNumberFormat="true" applyFont="true" applyFill="true" applyBorder="true" applyAlignment="true">
      <alignment horizontal="center" vertical="center"/>
    </xf>
    <xf numFmtId="169" fontId="116" fillId="0" borderId="10" xfId="40360" applyNumberFormat="true" applyFont="true" applyFill="true" applyBorder="true" applyAlignment="true">
      <alignment horizontal="center" vertical="center"/>
    </xf>
    <xf numFmtId="0" fontId="182" fillId="0" borderId="10" xfId="40367" applyFont="true" applyFill="true" applyBorder="true" applyAlignment="true">
      <alignment horizontal="center" vertical="center"/>
    </xf>
    <xf numFmtId="169" fontId="182" fillId="0" borderId="10" xfId="40358" applyNumberFormat="true" applyFont="true" applyFill="true" applyBorder="true" applyAlignment="true">
      <alignment horizontal="center" vertical="center"/>
    </xf>
    <xf numFmtId="169" fontId="182" fillId="0" borderId="10" xfId="40360" applyNumberFormat="true" applyFont="true" applyFill="true" applyBorder="true" applyAlignment="true">
      <alignment horizontal="center" vertical="center"/>
    </xf>
    <xf numFmtId="168" fontId="182" fillId="0" borderId="10" xfId="40539" applyNumberFormat="true" applyFont="true" applyFill="true" applyBorder="true" applyAlignment="true">
      <alignment horizontal="center" vertical="center"/>
    </xf>
    <xf numFmtId="169" fontId="182" fillId="0" borderId="10" xfId="40378" applyNumberFormat="true" applyFont="true" applyFill="true" applyBorder="true" applyAlignment="true">
      <alignment horizontal="center" vertical="center"/>
    </xf>
    <xf numFmtId="169" fontId="182" fillId="0" borderId="10" xfId="40380" applyNumberFormat="true" applyFont="true" applyFill="true" applyBorder="true" applyAlignment="true">
      <alignment horizontal="center" vertical="center"/>
    </xf>
    <xf numFmtId="0" fontId="152" fillId="0" borderId="10" xfId="40402" applyFont="true" applyFill="true" applyBorder="true" applyAlignment="true">
      <alignment horizontal="center" vertical="center" wrapText="true"/>
    </xf>
    <xf numFmtId="0" fontId="152" fillId="0" borderId="10" xfId="40404" applyFont="true" applyFill="true" applyBorder="true" applyAlignment="true">
      <alignment horizontal="center" vertical="center" wrapText="true"/>
    </xf>
    <xf numFmtId="169" fontId="116" fillId="0" borderId="10" xfId="40414" applyNumberFormat="true" applyFont="true" applyFill="true" applyBorder="true" applyAlignment="true">
      <alignment horizontal="center" vertical="center"/>
    </xf>
    <xf numFmtId="169" fontId="116" fillId="0" borderId="10" xfId="40416" applyNumberFormat="true" applyFont="true" applyFill="true" applyBorder="true" applyAlignment="true">
      <alignment horizontal="center" vertical="center"/>
    </xf>
    <xf numFmtId="169" fontId="116" fillId="0" borderId="10" xfId="40426" applyNumberFormat="true" applyFont="true" applyFill="true" applyBorder="true" applyAlignment="true">
      <alignment horizontal="center" vertical="center"/>
    </xf>
    <xf numFmtId="169" fontId="116" fillId="0" borderId="10" xfId="40428" applyNumberFormat="true" applyFont="true" applyFill="true" applyBorder="true" applyAlignment="true">
      <alignment horizontal="center" vertical="center"/>
    </xf>
    <xf numFmtId="169" fontId="116" fillId="0" borderId="10" xfId="40438" applyNumberFormat="true" applyFont="true" applyFill="true" applyBorder="true" applyAlignment="true">
      <alignment horizontal="center" vertical="center"/>
    </xf>
    <xf numFmtId="169" fontId="116" fillId="0" borderId="10" xfId="40440" applyNumberFormat="true" applyFont="true" applyFill="true" applyBorder="true" applyAlignment="true">
      <alignment horizontal="center" vertical="center"/>
    </xf>
    <xf numFmtId="0" fontId="152" fillId="3" borderId="55" xfId="39980" applyFont="true" applyBorder="true" applyAlignment="true">
      <alignment horizontal="center" vertical="center" wrapText="true"/>
    </xf>
    <xf numFmtId="168" fontId="116" fillId="28" borderId="62" xfId="39992" applyNumberFormat="true" applyFont="true" applyFill="true" applyBorder="true" applyAlignment="true">
      <alignment horizontal="center" vertical="center"/>
    </xf>
    <xf numFmtId="168" fontId="116" fillId="28" borderId="64" xfId="40004" applyNumberFormat="true" applyFont="true" applyFill="true" applyBorder="true" applyAlignment="true">
      <alignment horizontal="center" vertical="center"/>
    </xf>
    <xf numFmtId="168" fontId="182" fillId="28" borderId="64" xfId="40004" applyNumberFormat="true" applyFont="true" applyFill="true" applyBorder="true" applyAlignment="true">
      <alignment horizontal="center" vertical="center"/>
    </xf>
    <xf numFmtId="168" fontId="182" fillId="28" borderId="87" xfId="40016" applyNumberFormat="true" applyFont="true" applyFill="true" applyBorder="true" applyAlignment="true">
      <alignment horizontal="center" vertical="center"/>
    </xf>
    <xf numFmtId="0" fontId="152" fillId="3" borderId="55" xfId="40040" applyFont="true" applyBorder="true" applyAlignment="true">
      <alignment horizontal="center" vertical="center" wrapText="true"/>
    </xf>
    <xf numFmtId="168" fontId="116" fillId="28" borderId="62" xfId="40052" applyNumberFormat="true" applyFont="true" applyFill="true" applyBorder="true" applyAlignment="true">
      <alignment horizontal="center" vertical="center"/>
    </xf>
    <xf numFmtId="168" fontId="116" fillId="28" borderId="64" xfId="40064" applyNumberFormat="true" applyFont="true" applyFill="true" applyBorder="true" applyAlignment="true">
      <alignment horizontal="center" vertical="center"/>
    </xf>
    <xf numFmtId="0" fontId="152" fillId="3" borderId="55" xfId="40100" applyFont="true" applyBorder="true" applyAlignment="true">
      <alignment horizontal="center" vertical="center" wrapText="true"/>
    </xf>
    <xf numFmtId="168" fontId="151" fillId="28" borderId="62" xfId="40112" applyNumberFormat="true" applyFont="true" applyFill="true" applyBorder="true" applyAlignment="true">
      <alignment horizontal="center" vertical="center"/>
    </xf>
    <xf numFmtId="168" fontId="151" fillId="28" borderId="64" xfId="40124" applyNumberFormat="true" applyFont="true" applyFill="true" applyBorder="true" applyAlignment="true">
      <alignment horizontal="center" vertical="center"/>
    </xf>
    <xf numFmtId="168" fontId="151" fillId="28" borderId="87" xfId="40124" applyNumberFormat="true" applyFont="true" applyFill="true" applyBorder="true" applyAlignment="true">
      <alignment horizontal="center" vertical="center"/>
    </xf>
    <xf numFmtId="0" fontId="152" fillId="3" borderId="55" xfId="40160" applyFont="true" applyBorder="true" applyAlignment="true">
      <alignment horizontal="center" vertical="center" wrapText="true"/>
    </xf>
    <xf numFmtId="168" fontId="116" fillId="28" borderId="62" xfId="40172" applyNumberFormat="true" applyFont="true" applyFill="true" applyBorder="true" applyAlignment="true">
      <alignment horizontal="center" vertical="center"/>
    </xf>
    <xf numFmtId="168" fontId="116" fillId="28" borderId="64" xfId="40184" applyNumberFormat="true" applyFont="true" applyFill="true" applyBorder="true" applyAlignment="true">
      <alignment horizontal="center" vertical="center"/>
    </xf>
    <xf numFmtId="168" fontId="116" fillId="28" borderId="87" xfId="40196" applyNumberFormat="true" applyFont="true" applyFill="true" applyBorder="true" applyAlignment="true">
      <alignment horizontal="center" vertical="center"/>
    </xf>
    <xf numFmtId="0" fontId="152" fillId="3" borderId="55" xfId="40220" applyFont="true" applyBorder="true" applyAlignment="true">
      <alignment horizontal="center" vertical="center" wrapText="true"/>
    </xf>
    <xf numFmtId="168" fontId="116" fillId="28" borderId="62" xfId="40232" applyNumberFormat="true" applyFont="true" applyFill="true" applyBorder="true" applyAlignment="true">
      <alignment horizontal="center" vertical="center"/>
    </xf>
    <xf numFmtId="168" fontId="116" fillId="28" borderId="64" xfId="40244" applyNumberFormat="true" applyFont="true" applyFill="true" applyBorder="true" applyAlignment="true">
      <alignment horizontal="center" vertical="center"/>
    </xf>
    <xf numFmtId="168" fontId="116" fillId="28" borderId="64" xfId="40256" applyNumberFormat="true" applyFont="true" applyFill="true" applyBorder="true" applyAlignment="true">
      <alignment horizontal="center" vertical="center"/>
    </xf>
    <xf numFmtId="168" fontId="151" fillId="28" borderId="73" xfId="40244" applyNumberFormat="true" applyFont="true" applyFill="true" applyBorder="true" applyAlignment="true">
      <alignment horizontal="center" vertical="center"/>
    </xf>
    <xf numFmtId="168" fontId="151" fillId="28" borderId="64" xfId="40244" applyNumberFormat="true" applyFont="true" applyFill="true" applyBorder="true" applyAlignment="true">
      <alignment horizontal="center" vertical="center"/>
    </xf>
    <xf numFmtId="168" fontId="151" fillId="28" borderId="87" xfId="40244" applyNumberFormat="true" applyFont="true" applyFill="true" applyBorder="true" applyAlignment="true">
      <alignment horizontal="center" vertical="center"/>
    </xf>
    <xf numFmtId="0" fontId="152" fillId="3" borderId="55" xfId="40280" applyFont="true" applyBorder="true" applyAlignment="true">
      <alignment horizontal="center" vertical="center" wrapText="true"/>
    </xf>
    <xf numFmtId="168" fontId="116" fillId="28" borderId="62" xfId="40292" applyNumberFormat="true" applyFont="true" applyFill="true" applyBorder="true" applyAlignment="true">
      <alignment horizontal="center" vertical="center"/>
    </xf>
    <xf numFmtId="168" fontId="116" fillId="28" borderId="64" xfId="40304" applyNumberFormat="true" applyFont="true" applyFill="true" applyBorder="true" applyAlignment="true">
      <alignment horizontal="center" vertical="center"/>
    </xf>
    <xf numFmtId="168" fontId="151" fillId="28" borderId="64" xfId="40304" applyNumberFormat="true" applyFont="true" applyFill="true" applyBorder="true" applyAlignment="true">
      <alignment horizontal="center" vertical="center"/>
    </xf>
    <xf numFmtId="168" fontId="151" fillId="28" borderId="87" xfId="40304" applyNumberFormat="true" applyFont="true" applyFill="true" applyBorder="true" applyAlignment="true">
      <alignment horizontal="center" vertical="center"/>
    </xf>
    <xf numFmtId="0" fontId="152" fillId="3" borderId="55" xfId="40340" applyFont="true" applyBorder="true" applyAlignment="true">
      <alignment horizontal="center" vertical="center" wrapText="true"/>
    </xf>
    <xf numFmtId="168" fontId="116" fillId="28" borderId="62" xfId="40534" applyNumberFormat="true" applyFont="true" applyFill="true" applyBorder="true" applyAlignment="true">
      <alignment horizontal="center" vertical="center"/>
    </xf>
    <xf numFmtId="168" fontId="116" fillId="28" borderId="64" xfId="40540" applyNumberFormat="true" applyFont="true" applyFill="true" applyBorder="true" applyAlignment="true">
      <alignment horizontal="center" vertical="center"/>
    </xf>
    <xf numFmtId="168" fontId="182" fillId="28" borderId="64" xfId="40540" applyNumberFormat="true" applyFont="true" applyFill="true" applyBorder="true" applyAlignment="true">
      <alignment horizontal="center" vertical="center"/>
    </xf>
    <xf numFmtId="168" fontId="182" fillId="28" borderId="87" xfId="40546" applyNumberFormat="true" applyFont="true" applyFill="true" applyBorder="true" applyAlignment="true">
      <alignment horizontal="center" vertical="center"/>
    </xf>
    <xf numFmtId="0" fontId="152" fillId="3" borderId="55" xfId="40408" applyFont="true" applyBorder="true" applyAlignment="true">
      <alignment horizontal="center" vertical="center" wrapText="true"/>
    </xf>
    <xf numFmtId="168" fontId="116" fillId="28" borderId="62" xfId="40420" applyNumberFormat="true" applyFont="true" applyFill="true" applyBorder="true" applyAlignment="true">
      <alignment horizontal="center" vertical="center"/>
    </xf>
    <xf numFmtId="168" fontId="116" fillId="28" borderId="64" xfId="40432" applyNumberFormat="true" applyFont="true" applyFill="true" applyBorder="true" applyAlignment="true">
      <alignment horizontal="center" vertical="center"/>
    </xf>
    <xf numFmtId="168" fontId="116" fillId="28" borderId="87" xfId="40444" applyNumberFormat="true" applyFont="true" applyFill="true" applyBorder="true" applyAlignment="true">
      <alignment horizontal="center" vertical="center"/>
    </xf>
    <xf numFmtId="0" fontId="152" fillId="0" borderId="10" xfId="39968" applyFont="true" applyFill="true" applyBorder="true" applyAlignment="true">
      <alignment horizontal="center" vertical="center"/>
    </xf>
    <xf numFmtId="0" fontId="152" fillId="0" borderId="10" xfId="39970" applyFont="true" applyFill="true" applyBorder="true" applyAlignment="true">
      <alignment horizontal="center" vertical="center"/>
    </xf>
    <xf numFmtId="0" fontId="152" fillId="0" borderId="10" xfId="39980" applyFont="true" applyFill="true" applyBorder="true" applyAlignment="true">
      <alignment horizontal="center" vertical="center" wrapText="true"/>
    </xf>
    <xf numFmtId="0" fontId="152" fillId="0" borderId="10" xfId="39982" applyFont="true" applyFill="true" applyBorder="true" applyAlignment="true">
      <alignment horizontal="center" vertical="center" wrapText="true"/>
    </xf>
    <xf numFmtId="168" fontId="116" fillId="0" borderId="10" xfId="39992" applyNumberFormat="true" applyFont="true" applyFill="true" applyBorder="true" applyAlignment="true">
      <alignment horizontal="center" vertical="center"/>
    </xf>
    <xf numFmtId="168" fontId="116" fillId="0" borderId="10" xfId="39994" applyNumberFormat="true" applyFont="true" applyFill="true" applyBorder="true" applyAlignment="true">
      <alignment horizontal="center" vertical="center"/>
    </xf>
    <xf numFmtId="168" fontId="182" fillId="0" borderId="10" xfId="39994" applyNumberFormat="true" applyFont="true" applyFill="true" applyBorder="true" applyAlignment="true">
      <alignment horizontal="center" vertical="center"/>
    </xf>
    <xf numFmtId="168" fontId="116" fillId="0" borderId="10" xfId="40004" applyNumberFormat="true" applyFont="true" applyFill="true" applyBorder="true" applyAlignment="true">
      <alignment horizontal="center" vertical="center"/>
    </xf>
    <xf numFmtId="168" fontId="116" fillId="0" borderId="10" xfId="40006" applyNumberFormat="true" applyFont="true" applyFill="true" applyBorder="true" applyAlignment="true">
      <alignment horizontal="center" vertical="center"/>
    </xf>
    <xf numFmtId="168" fontId="182" fillId="0" borderId="10" xfId="40006" applyNumberFormat="true" applyFont="true" applyFill="true" applyBorder="true" applyAlignment="true">
      <alignment horizontal="center" vertical="center"/>
    </xf>
    <xf numFmtId="168" fontId="182" fillId="0" borderId="10" xfId="40004" applyNumberFormat="true" applyFont="true" applyFill="true" applyBorder="true" applyAlignment="true">
      <alignment horizontal="center" vertical="center"/>
    </xf>
    <xf numFmtId="168" fontId="182" fillId="0" borderId="10" xfId="40016" applyNumberFormat="true" applyFont="true" applyFill="true" applyBorder="true" applyAlignment="true">
      <alignment horizontal="center" vertical="center"/>
    </xf>
    <xf numFmtId="168" fontId="182" fillId="0" borderId="10" xfId="40018" applyNumberFormat="true" applyFont="true" applyFill="true" applyBorder="true" applyAlignment="true">
      <alignment horizontal="center" vertical="center"/>
    </xf>
    <xf numFmtId="0" fontId="152" fillId="0" borderId="10" xfId="40028" applyFont="true" applyFill="true" applyBorder="true" applyAlignment="true">
      <alignment horizontal="center" vertical="center"/>
    </xf>
    <xf numFmtId="0" fontId="152" fillId="0" borderId="10" xfId="40030" applyFont="true" applyFill="true" applyBorder="true" applyAlignment="true">
      <alignment horizontal="center" vertical="center"/>
    </xf>
    <xf numFmtId="0" fontId="152" fillId="0" borderId="10" xfId="40040" applyFont="true" applyFill="true" applyBorder="true" applyAlignment="true">
      <alignment horizontal="center" vertical="center" wrapText="true"/>
    </xf>
    <xf numFmtId="0" fontId="152" fillId="0" borderId="10" xfId="40042" applyFont="true" applyFill="true" applyBorder="true" applyAlignment="true">
      <alignment horizontal="center" vertical="center" wrapText="true"/>
    </xf>
    <xf numFmtId="168" fontId="116" fillId="0" borderId="10" xfId="40052" applyNumberFormat="true" applyFont="true" applyFill="true" applyBorder="true" applyAlignment="true">
      <alignment horizontal="center" vertical="center"/>
    </xf>
    <xf numFmtId="168" fontId="116" fillId="0" borderId="10" xfId="40054" applyNumberFormat="true" applyFont="true" applyFill="true" applyBorder="true" applyAlignment="true">
      <alignment horizontal="center" vertical="center"/>
    </xf>
    <xf numFmtId="168" fontId="182" fillId="0" borderId="10" xfId="40054" applyNumberFormat="true" applyFont="true" applyFill="true" applyBorder="true" applyAlignment="true">
      <alignment horizontal="center" vertical="center"/>
    </xf>
    <xf numFmtId="168" fontId="116" fillId="0" borderId="10" xfId="40064" applyNumberFormat="true" applyFont="true" applyFill="true" applyBorder="true" applyAlignment="true">
      <alignment horizontal="center" vertical="center"/>
    </xf>
    <xf numFmtId="168" fontId="116" fillId="0" borderId="10" xfId="40066" applyNumberFormat="true" applyFont="true" applyFill="true" applyBorder="true" applyAlignment="true">
      <alignment horizontal="center" vertical="center"/>
    </xf>
    <xf numFmtId="168" fontId="182" fillId="0" borderId="10" xfId="40066" applyNumberFormat="true" applyFont="true" applyFill="true" applyBorder="true" applyAlignment="true">
      <alignment horizontal="center" vertical="center"/>
    </xf>
    <xf numFmtId="168" fontId="116" fillId="0" borderId="10" xfId="40077" applyNumberFormat="true" applyFont="true" applyFill="true" applyBorder="true" applyAlignment="true">
      <alignment horizontal="center" vertical="center"/>
    </xf>
    <xf numFmtId="168" fontId="116" fillId="0" borderId="10" xfId="40078" applyNumberFormat="true" applyFont="true" applyFill="true" applyBorder="true" applyAlignment="true">
      <alignment horizontal="center" vertical="center"/>
    </xf>
    <xf numFmtId="168" fontId="182" fillId="0" borderId="10" xfId="40078" applyNumberFormat="true" applyFont="true" applyFill="true" applyBorder="true" applyAlignment="true">
      <alignment horizontal="center" vertical="center"/>
    </xf>
    <xf numFmtId="0" fontId="152" fillId="0" borderId="10" xfId="40088" applyFont="true" applyFill="true" applyBorder="true" applyAlignment="true">
      <alignment horizontal="center" vertical="center"/>
    </xf>
    <xf numFmtId="0" fontId="152" fillId="0" borderId="10" xfId="40090" applyFont="true" applyFill="true" applyBorder="true" applyAlignment="true">
      <alignment horizontal="center" vertical="center"/>
    </xf>
    <xf numFmtId="0" fontId="152" fillId="0" borderId="10" xfId="40100" applyFont="true" applyFill="true" applyBorder="true" applyAlignment="true">
      <alignment horizontal="center" vertical="center" wrapText="true"/>
    </xf>
    <xf numFmtId="0" fontId="152" fillId="0" borderId="10" xfId="40102" applyFont="true" applyFill="true" applyBorder="true" applyAlignment="true">
      <alignment horizontal="center" vertical="center" wrapText="true"/>
    </xf>
    <xf numFmtId="168" fontId="151" fillId="0" borderId="10" xfId="40112" applyNumberFormat="true" applyFont="true" applyFill="true" applyBorder="true" applyAlignment="true">
      <alignment horizontal="center" vertical="center"/>
    </xf>
    <xf numFmtId="168" fontId="151" fillId="0" borderId="10" xfId="40114" applyNumberFormat="true" applyFont="true" applyFill="true" applyBorder="true" applyAlignment="true">
      <alignment horizontal="center" vertical="center"/>
    </xf>
    <xf numFmtId="168" fontId="151" fillId="0" borderId="10" xfId="40124" applyNumberFormat="true" applyFont="true" applyFill="true" applyBorder="true" applyAlignment="true">
      <alignment horizontal="center" vertical="center"/>
    </xf>
    <xf numFmtId="168" fontId="151" fillId="0" borderId="10" xfId="40126" applyNumberFormat="true" applyFont="true" applyFill="true" applyBorder="true" applyAlignment="true">
      <alignment horizontal="center" vertical="center"/>
    </xf>
    <xf numFmtId="0" fontId="152" fillId="0" borderId="10" xfId="40148" applyFont="true" applyFill="true" applyBorder="true" applyAlignment="true">
      <alignment horizontal="center" vertical="center"/>
    </xf>
    <xf numFmtId="0" fontId="152" fillId="0" borderId="10" xfId="40150" applyFont="true" applyFill="true" applyBorder="true" applyAlignment="true">
      <alignment horizontal="center" vertical="center"/>
    </xf>
    <xf numFmtId="0" fontId="152" fillId="0" borderId="10" xfId="40160" applyFont="true" applyFill="true" applyBorder="true" applyAlignment="true">
      <alignment horizontal="center" vertical="center" wrapText="true"/>
    </xf>
    <xf numFmtId="0" fontId="152" fillId="0" borderId="10" xfId="40162" applyFont="true" applyFill="true" applyBorder="true" applyAlignment="true">
      <alignment horizontal="center" vertical="center" wrapText="true"/>
    </xf>
    <xf numFmtId="168" fontId="116" fillId="0" borderId="10" xfId="40172" applyNumberFormat="true" applyFont="true" applyFill="true" applyBorder="true" applyAlignment="true">
      <alignment horizontal="center" vertical="center"/>
    </xf>
    <xf numFmtId="168" fontId="116" fillId="0" borderId="10" xfId="40174" applyNumberFormat="true" applyFont="true" applyFill="true" applyBorder="true" applyAlignment="true">
      <alignment horizontal="center" vertical="center"/>
    </xf>
    <xf numFmtId="168" fontId="182" fillId="0" borderId="10" xfId="40174" applyNumberFormat="true" applyFont="true" applyFill="true" applyBorder="true" applyAlignment="true">
      <alignment horizontal="center" vertical="center"/>
    </xf>
    <xf numFmtId="168" fontId="116" fillId="0" borderId="10" xfId="40184" applyNumberFormat="true" applyFont="true" applyFill="true" applyBorder="true" applyAlignment="true">
      <alignment horizontal="center" vertical="center"/>
    </xf>
    <xf numFmtId="168" fontId="116" fillId="0" borderId="10" xfId="40186" applyNumberFormat="true" applyFont="true" applyFill="true" applyBorder="true" applyAlignment="true">
      <alignment horizontal="center" vertical="center"/>
    </xf>
    <xf numFmtId="168" fontId="182" fillId="0" borderId="10" xfId="40186" applyNumberFormat="true" applyFont="true" applyFill="true" applyBorder="true" applyAlignment="true">
      <alignment horizontal="center" vertical="center"/>
    </xf>
    <xf numFmtId="168" fontId="116" fillId="0" borderId="10" xfId="40196" applyNumberFormat="true" applyFont="true" applyFill="true" applyBorder="true" applyAlignment="true">
      <alignment horizontal="center" vertical="center"/>
    </xf>
    <xf numFmtId="168" fontId="116" fillId="0" borderId="10" xfId="40198" applyNumberFormat="true" applyFont="true" applyFill="true" applyBorder="true" applyAlignment="true">
      <alignment horizontal="center" vertical="center"/>
    </xf>
    <xf numFmtId="168" fontId="182" fillId="0" borderId="10" xfId="40198" applyNumberFormat="true" applyFont="true" applyFill="true" applyBorder="true" applyAlignment="true">
      <alignment horizontal="center" vertical="center"/>
    </xf>
    <xf numFmtId="0" fontId="152" fillId="0" borderId="10" xfId="40208" applyFont="true" applyFill="true" applyBorder="true" applyAlignment="true">
      <alignment horizontal="center" vertical="center"/>
    </xf>
    <xf numFmtId="0" fontId="152" fillId="0" borderId="10" xfId="40210" applyFont="true" applyFill="true" applyBorder="true" applyAlignment="true">
      <alignment horizontal="center" vertical="center"/>
    </xf>
    <xf numFmtId="0" fontId="152" fillId="0" borderId="10" xfId="40220" applyFont="true" applyFill="true" applyBorder="true" applyAlignment="true">
      <alignment horizontal="center" vertical="center" wrapText="true"/>
    </xf>
    <xf numFmtId="0" fontId="152" fillId="0" borderId="10" xfId="40222" applyFont="true" applyFill="true" applyBorder="true" applyAlignment="true">
      <alignment horizontal="center" vertical="center" wrapText="true"/>
    </xf>
    <xf numFmtId="168" fontId="116" fillId="0" borderId="10" xfId="40232" applyNumberFormat="true" applyFont="true" applyFill="true" applyBorder="true" applyAlignment="true">
      <alignment horizontal="center" vertical="center"/>
    </xf>
    <xf numFmtId="168" fontId="116" fillId="0" borderId="10" xfId="40234" applyNumberFormat="true" applyFont="true" applyFill="true" applyBorder="true" applyAlignment="true">
      <alignment horizontal="center" vertical="center"/>
    </xf>
    <xf numFmtId="168" fontId="182" fillId="0" borderId="10" xfId="40234" applyNumberFormat="true" applyFont="true" applyFill="true" applyBorder="true" applyAlignment="true">
      <alignment horizontal="center" vertical="center"/>
    </xf>
    <xf numFmtId="168" fontId="116" fillId="0" borderId="10" xfId="40244" applyNumberFormat="true" applyFont="true" applyFill="true" applyBorder="true" applyAlignment="true">
      <alignment horizontal="center" vertical="center"/>
    </xf>
    <xf numFmtId="168" fontId="116" fillId="0" borderId="10" xfId="40246" applyNumberFormat="true" applyFont="true" applyFill="true" applyBorder="true" applyAlignment="true">
      <alignment horizontal="center" vertical="center"/>
    </xf>
    <xf numFmtId="168" fontId="182" fillId="0" borderId="10" xfId="40246" applyNumberFormat="true" applyFont="true" applyFill="true" applyBorder="true" applyAlignment="true">
      <alignment horizontal="center" vertical="center"/>
    </xf>
    <xf numFmtId="168" fontId="116" fillId="0" borderId="10" xfId="40256" applyNumberFormat="true" applyFont="true" applyFill="true" applyBorder="true" applyAlignment="true">
      <alignment horizontal="center" vertical="center"/>
    </xf>
    <xf numFmtId="168" fontId="116" fillId="0" borderId="10" xfId="40258" applyNumberFormat="true" applyFont="true" applyFill="true" applyBorder="true" applyAlignment="true">
      <alignment horizontal="center" vertical="center"/>
    </xf>
    <xf numFmtId="168" fontId="182" fillId="0" borderId="10" xfId="40258" applyNumberFormat="true" applyFont="true" applyFill="true" applyBorder="true" applyAlignment="true">
      <alignment horizontal="center" vertical="center"/>
    </xf>
    <xf numFmtId="168" fontId="151" fillId="0" borderId="10" xfId="40244" applyNumberFormat="true" applyFont="true" applyFill="true" applyBorder="true" applyAlignment="true">
      <alignment horizontal="center" vertical="center"/>
    </xf>
    <xf numFmtId="168" fontId="151" fillId="0" borderId="10" xfId="40246" applyNumberFormat="true" applyFont="true" applyFill="true" applyBorder="true" applyAlignment="true">
      <alignment horizontal="center" vertical="center"/>
    </xf>
    <xf numFmtId="0" fontId="152" fillId="0" borderId="10" xfId="40268" applyFont="true" applyFill="true" applyBorder="true" applyAlignment="true">
      <alignment horizontal="center" vertical="center"/>
    </xf>
    <xf numFmtId="0" fontId="152" fillId="0" borderId="10" xfId="40270" applyFont="true" applyFill="true" applyBorder="true" applyAlignment="true">
      <alignment horizontal="center" vertical="center"/>
    </xf>
    <xf numFmtId="0" fontId="152" fillId="0" borderId="10" xfId="40280" applyFont="true" applyFill="true" applyBorder="true" applyAlignment="true">
      <alignment horizontal="center" vertical="center" wrapText="true"/>
    </xf>
    <xf numFmtId="0" fontId="152" fillId="0" borderId="10" xfId="40282" applyFont="true" applyFill="true" applyBorder="true" applyAlignment="true">
      <alignment horizontal="center" vertical="center" wrapText="true"/>
    </xf>
    <xf numFmtId="168" fontId="116" fillId="0" borderId="10" xfId="40292" applyNumberFormat="true" applyFont="true" applyFill="true" applyBorder="true" applyAlignment="true">
      <alignment horizontal="center" vertical="center"/>
    </xf>
    <xf numFmtId="168" fontId="116" fillId="0" borderId="10" xfId="40294" applyNumberFormat="true" applyFont="true" applyFill="true" applyBorder="true" applyAlignment="true">
      <alignment horizontal="center" vertical="center"/>
    </xf>
    <xf numFmtId="168" fontId="182" fillId="0" borderId="10" xfId="40294" applyNumberFormat="true" applyFont="true" applyFill="true" applyBorder="true" applyAlignment="true">
      <alignment horizontal="center" vertical="center"/>
    </xf>
    <xf numFmtId="168" fontId="116" fillId="0" borderId="10" xfId="40304" applyNumberFormat="true" applyFont="true" applyFill="true" applyBorder="true" applyAlignment="true">
      <alignment horizontal="center" vertical="center"/>
    </xf>
    <xf numFmtId="168" fontId="116" fillId="0" borderId="10" xfId="40306" applyNumberFormat="true" applyFont="true" applyFill="true" applyBorder="true" applyAlignment="true">
      <alignment horizontal="center" vertical="center"/>
    </xf>
    <xf numFmtId="168" fontId="182" fillId="0" borderId="10" xfId="40306" applyNumberFormat="true" applyFont="true" applyFill="true" applyBorder="true" applyAlignment="true">
      <alignment horizontal="center" vertical="center"/>
    </xf>
    <xf numFmtId="168" fontId="151" fillId="0" borderId="10" xfId="40304" applyNumberFormat="true" applyFont="true" applyFill="true" applyBorder="true" applyAlignment="true">
      <alignment horizontal="center" vertical="center"/>
    </xf>
    <xf numFmtId="168" fontId="151" fillId="0" borderId="10" xfId="40306" applyNumberFormat="true" applyFont="true" applyFill="true" applyBorder="true" applyAlignment="true">
      <alignment horizontal="center" vertical="center"/>
    </xf>
    <xf numFmtId="0" fontId="152" fillId="0" borderId="10" xfId="40328" applyFont="true" applyFill="true" applyBorder="true" applyAlignment="true">
      <alignment horizontal="center" vertical="center"/>
    </xf>
    <xf numFmtId="0" fontId="152" fillId="0" borderId="10" xfId="40330" applyFont="true" applyFill="true" applyBorder="true" applyAlignment="true">
      <alignment horizontal="center" vertical="center"/>
    </xf>
    <xf numFmtId="0" fontId="152" fillId="0" borderId="10" xfId="40340" applyFont="true" applyFill="true" applyBorder="true" applyAlignment="true">
      <alignment horizontal="center" vertical="center" wrapText="true"/>
    </xf>
    <xf numFmtId="0" fontId="152" fillId="0" borderId="10" xfId="40342" applyFont="true" applyFill="true" applyBorder="true" applyAlignment="true">
      <alignment horizontal="center" vertical="center" wrapText="true"/>
    </xf>
    <xf numFmtId="168" fontId="116" fillId="0" borderId="10" xfId="40534" applyNumberFormat="true" applyFont="true" applyFill="true" applyBorder="true" applyAlignment="true">
      <alignment horizontal="center" vertical="center"/>
    </xf>
    <xf numFmtId="168" fontId="116" fillId="0" borderId="10" xfId="40536" applyNumberFormat="true" applyFont="true" applyFill="true" applyBorder="true" applyAlignment="true">
      <alignment horizontal="center" vertical="center"/>
    </xf>
    <xf numFmtId="168" fontId="182" fillId="0" borderId="10" xfId="40536" applyNumberFormat="true" applyFont="true" applyFill="true" applyBorder="true" applyAlignment="true">
      <alignment horizontal="center" vertical="center"/>
    </xf>
    <xf numFmtId="168" fontId="116" fillId="0" borderId="10" xfId="40540" applyNumberFormat="true" applyFont="true" applyFill="true" applyBorder="true" applyAlignment="true">
      <alignment horizontal="center" vertical="center"/>
    </xf>
    <xf numFmtId="168" fontId="116" fillId="0" borderId="10" xfId="40542" applyNumberFormat="true" applyFont="true" applyFill="true" applyBorder="true" applyAlignment="true">
      <alignment horizontal="center" vertical="center"/>
    </xf>
    <xf numFmtId="168" fontId="182" fillId="0" borderId="10" xfId="40542" applyNumberFormat="true" applyFont="true" applyFill="true" applyBorder="true" applyAlignment="true">
      <alignment horizontal="center" vertical="center"/>
    </xf>
    <xf numFmtId="168" fontId="182" fillId="0" borderId="10" xfId="40540" applyNumberFormat="true" applyFont="true" applyFill="true" applyBorder="true" applyAlignment="true">
      <alignment horizontal="center" vertical="center"/>
    </xf>
    <xf numFmtId="168" fontId="182" fillId="0" borderId="10" xfId="40546" applyNumberFormat="true" applyFont="true" applyFill="true" applyBorder="true" applyAlignment="true">
      <alignment horizontal="center" vertical="center"/>
    </xf>
    <xf numFmtId="168" fontId="182" fillId="0" borderId="10" xfId="40548" applyNumberFormat="true" applyFont="true" applyFill="true" applyBorder="true" applyAlignment="true">
      <alignment horizontal="center" vertical="center"/>
    </xf>
    <xf numFmtId="0" fontId="152" fillId="0" borderId="10" xfId="40408" applyFont="true" applyFill="true" applyBorder="true" applyAlignment="true">
      <alignment horizontal="center" vertical="center" wrapText="true"/>
    </xf>
    <xf numFmtId="0" fontId="152" fillId="0" borderId="10" xfId="40410" applyFont="true" applyFill="true" applyBorder="true" applyAlignment="true">
      <alignment horizontal="center" vertical="center" wrapText="true"/>
    </xf>
    <xf numFmtId="168" fontId="116" fillId="0" borderId="10" xfId="40420" applyNumberFormat="true" applyFont="true" applyFill="true" applyBorder="true" applyAlignment="true">
      <alignment horizontal="center" vertical="center"/>
    </xf>
    <xf numFmtId="168" fontId="116" fillId="0" borderId="10" xfId="40422" applyNumberFormat="true" applyFont="true" applyFill="true" applyBorder="true" applyAlignment="true">
      <alignment horizontal="center" vertical="center"/>
    </xf>
    <xf numFmtId="168" fontId="182" fillId="0" borderId="10" xfId="40422" applyNumberFormat="true" applyFont="true" applyFill="true" applyBorder="true" applyAlignment="true">
      <alignment horizontal="center" vertical="center"/>
    </xf>
    <xf numFmtId="168" fontId="116" fillId="0" borderId="10" xfId="40432" applyNumberFormat="true" applyFont="true" applyFill="true" applyBorder="true" applyAlignment="true">
      <alignment horizontal="center" vertical="center"/>
    </xf>
    <xf numFmtId="168" fontId="116" fillId="0" borderId="10" xfId="40434" applyNumberFormat="true" applyFont="true" applyFill="true" applyBorder="true" applyAlignment="true">
      <alignment horizontal="center" vertical="center"/>
    </xf>
    <xf numFmtId="168" fontId="182" fillId="0" borderId="10" xfId="40434" applyNumberFormat="true" applyFont="true" applyFill="true" applyBorder="true" applyAlignment="true">
      <alignment horizontal="center" vertical="center"/>
    </xf>
    <xf numFmtId="168" fontId="116" fillId="0" borderId="10" xfId="40444" applyNumberFormat="true" applyFont="true" applyFill="true" applyBorder="true" applyAlignment="true">
      <alignment horizontal="center" vertical="center"/>
    </xf>
    <xf numFmtId="168" fontId="116" fillId="0" borderId="10" xfId="40446" applyNumberFormat="true" applyFont="true" applyFill="true" applyBorder="true" applyAlignment="true">
      <alignment horizontal="center" vertical="center"/>
    </xf>
    <xf numFmtId="168" fontId="182" fillId="0" borderId="10" xfId="40446" applyNumberFormat="true" applyFont="true" applyFill="true" applyBorder="true" applyAlignment="true">
      <alignment horizontal="center" vertical="center"/>
    </xf>
    <xf numFmtId="0" fontId="152" fillId="3" borderId="57" xfId="45988" applyFont="true" applyBorder="true" applyAlignment="true">
      <alignment horizontal="center" wrapText="true"/>
    </xf>
    <xf numFmtId="0" fontId="152" fillId="26" borderId="58" xfId="45989" applyFont="true" applyFill="true" applyBorder="true" applyAlignment="true">
      <alignment horizontal="left" vertical="top" wrapText="true"/>
    </xf>
    <xf numFmtId="0" fontId="152" fillId="26" borderId="58" xfId="45990" applyFont="true" applyFill="true" applyBorder="true" applyAlignment="true">
      <alignment horizontal="left" vertical="top" wrapText="true"/>
    </xf>
    <xf numFmtId="168" fontId="151" fillId="28" borderId="58" xfId="45991" applyNumberFormat="true" applyFont="true" applyFill="true" applyBorder="true" applyAlignment="true">
      <alignment horizontal="right" vertical="top"/>
    </xf>
    <xf numFmtId="0" fontId="152" fillId="26" borderId="59" xfId="45992" applyFont="true" applyFill="true" applyBorder="true" applyAlignment="true">
      <alignment horizontal="left" vertical="top" wrapText="true"/>
    </xf>
    <xf numFmtId="0" fontId="152" fillId="26" borderId="59" xfId="45993" applyFont="true" applyFill="true" applyBorder="true" applyAlignment="true">
      <alignment horizontal="left" vertical="top" wrapText="true"/>
    </xf>
    <xf numFmtId="168" fontId="151" fillId="28" borderId="59" xfId="45994" applyNumberFormat="true" applyFont="true" applyFill="true" applyBorder="true" applyAlignment="true">
      <alignment horizontal="right" vertical="top"/>
    </xf>
    <xf numFmtId="0" fontId="152" fillId="26" borderId="60" xfId="45995" applyFont="true" applyFill="true" applyBorder="true" applyAlignment="true">
      <alignment horizontal="left" vertical="top" wrapText="true"/>
    </xf>
    <xf numFmtId="0" fontId="152" fillId="26" borderId="60" xfId="45996" applyFont="true" applyFill="true" applyBorder="true" applyAlignment="true">
      <alignment horizontal="left" vertical="top" wrapText="true"/>
    </xf>
    <xf numFmtId="168" fontId="151" fillId="28" borderId="60" xfId="45997" applyNumberFormat="true" applyFont="true" applyFill="true" applyBorder="true" applyAlignment="true">
      <alignment horizontal="right" vertical="top"/>
    </xf>
    <xf numFmtId="169" fontId="182" fillId="28" borderId="85" xfId="40009" applyNumberFormat="true" applyFont="true" applyFill="true" applyBorder="true" applyAlignment="true">
      <alignment horizontal="center" vertical="center"/>
    </xf>
    <xf numFmtId="169" fontId="182" fillId="28" borderId="86" xfId="40010" applyNumberFormat="true" applyFont="true" applyFill="true" applyBorder="true" applyAlignment="true">
      <alignment horizontal="center" vertical="center"/>
    </xf>
    <xf numFmtId="169" fontId="182" fillId="28" borderId="98" xfId="40011" applyNumberFormat="true" applyFont="true" applyFill="true" applyBorder="true" applyAlignment="true">
      <alignment horizontal="center" vertical="center"/>
    </xf>
    <xf numFmtId="169" fontId="182" fillId="28" borderId="101" xfId="40010" applyNumberFormat="true" applyFont="true" applyFill="true" applyBorder="true" applyAlignment="true">
      <alignment horizontal="center" vertical="center"/>
    </xf>
    <xf numFmtId="169" fontId="182" fillId="28" borderId="87" xfId="40011" applyNumberFormat="true" applyFont="true" applyFill="true" applyBorder="true" applyAlignment="true">
      <alignment horizontal="center" vertical="center"/>
    </xf>
    <xf numFmtId="169" fontId="182" fillId="28" borderId="85" xfId="40010" applyNumberFormat="true" applyFont="true" applyFill="true" applyBorder="true" applyAlignment="true">
      <alignment horizontal="center" vertical="center"/>
    </xf>
    <xf numFmtId="169" fontId="182" fillId="28" borderId="87" xfId="40010" applyNumberFormat="true" applyFont="true" applyFill="true" applyBorder="true" applyAlignment="true">
      <alignment horizontal="center" vertical="center"/>
    </xf>
    <xf numFmtId="0" fontId="114" fillId="4" borderId="15" xfId="19344" applyFont="true" applyFill="true" applyBorder="true" applyAlignment="true" applyProtection="true">
      <alignment horizontal="center" wrapText="true"/>
      <protection locked="false"/>
    </xf>
    <xf numFmtId="0" fontId="162" fillId="3" borderId="10" xfId="19344" applyFont="true" applyBorder="true"/>
    <xf numFmtId="0" fontId="153" fillId="3" borderId="10" xfId="19344" applyFont="true" applyBorder="true"/>
    <xf numFmtId="0" fontId="153" fillId="27" borderId="10" xfId="19344" applyFont="true" applyFill="true" applyBorder="true" applyAlignment="true">
      <alignment wrapText="true"/>
    </xf>
    <xf numFmtId="0" fontId="153" fillId="3" borderId="10" xfId="19344" applyFont="true" applyBorder="true" applyAlignment="true">
      <alignment wrapText="true"/>
    </xf>
    <xf numFmtId="0" fontId="154" fillId="27" borderId="10" xfId="19344" applyFont="true" applyFill="true" applyBorder="true" applyAlignment="true">
      <alignment wrapText="true"/>
    </xf>
    <xf numFmtId="0" fontId="25" fillId="3" borderId="10" xfId="19344" applyFont="true" applyBorder="true" applyAlignment="true">
      <alignment wrapText="true"/>
    </xf>
    <xf numFmtId="0" fontId="162" fillId="27" borderId="10" xfId="19344" applyFont="true" applyFill="true" applyBorder="true" applyAlignment="true">
      <alignment wrapText="true"/>
    </xf>
    <xf numFmtId="0" fontId="162" fillId="3" borderId="10" xfId="19344" applyFont="true" applyBorder="true" applyAlignment="true">
      <alignment wrapText="true"/>
    </xf>
    <xf numFmtId="0" fontId="118" fillId="3" borderId="10" xfId="19344" applyFont="true" applyBorder="true" applyAlignment="true">
      <alignment wrapText="true"/>
    </xf>
    <xf numFmtId="1" fontId="119"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1" fillId="3" borderId="10" xfId="19344" applyNumberFormat="true" applyFont="true" applyAlignment="true" applyProtection="true">
      <alignment horizontal="center" vertical="center"/>
      <protection locked="false"/>
    </xf>
    <xf numFmtId="0" fontId="72" fillId="4" borderId="1" xfId="19344" applyFont="true" applyFill="true" applyBorder="true" applyAlignment="true" applyProtection="true">
      <alignment horizontal="center"/>
      <protection locked="false"/>
    </xf>
    <xf numFmtId="0" fontId="72" fillId="4" borderId="11" xfId="19344" applyFont="true" applyFill="true" applyBorder="true" applyAlignment="true" applyProtection="true">
      <alignment horizontal="center"/>
      <protection locked="false"/>
    </xf>
    <xf numFmtId="0" fontId="72" fillId="4" borderId="2" xfId="19344" applyFont="true" applyFill="true" applyBorder="true" applyAlignment="true" applyProtection="true">
      <alignment horizontal="center"/>
      <protection locked="false"/>
    </xf>
    <xf numFmtId="0" fontId="115" fillId="4" borderId="1" xfId="19344" applyFont="true" applyFill="true" applyBorder="true" applyAlignment="true" applyProtection="true">
      <alignment horizontal="center" vertical="center"/>
      <protection locked="false"/>
    </xf>
    <xf numFmtId="0" fontId="25" fillId="3" borderId="11" xfId="19344" applyFont="true" applyBorder="true" applyAlignment="true" applyProtection="true">
      <alignment horizontal="center" vertical="center"/>
      <protection locked="false"/>
    </xf>
    <xf numFmtId="0" fontId="25" fillId="3" borderId="5" xfId="19344" applyFont="true" applyBorder="true" applyAlignment="true" applyProtection="true">
      <alignment horizontal="center" vertical="center"/>
      <protection locked="false"/>
    </xf>
    <xf numFmtId="0" fontId="25" fillId="3" borderId="12" xfId="19344" applyFont="true" applyBorder="true" applyAlignment="true" applyProtection="true">
      <alignment horizontal="center" vertical="center"/>
      <protection locked="false"/>
    </xf>
    <xf numFmtId="0" fontId="25" fillId="4" borderId="11" xfId="19344" applyFont="true" applyFill="true" applyBorder="true" applyAlignment="true" applyProtection="true">
      <alignment horizontal="center" vertical="center"/>
      <protection locked="false"/>
    </xf>
    <xf numFmtId="0" fontId="25" fillId="4" borderId="12" xfId="19344" applyFont="true" applyFill="true" applyBorder="true" applyAlignment="true" applyProtection="true">
      <alignment horizontal="center" vertical="center"/>
      <protection locked="false"/>
    </xf>
    <xf numFmtId="0" fontId="176" fillId="2" borderId="1" xfId="19344" applyFont="true" applyFill="true" applyBorder="true" applyAlignment="true" applyProtection="true">
      <alignment horizontal="center" vertical="center" wrapText="true"/>
      <protection locked="false"/>
    </xf>
    <xf numFmtId="0" fontId="177" fillId="2" borderId="11" xfId="19344" applyFont="true" applyFill="true" applyBorder="true" applyAlignment="true" applyProtection="true">
      <alignment horizontal="center" vertical="center" wrapText="true"/>
      <protection locked="false"/>
    </xf>
    <xf numFmtId="0" fontId="177" fillId="2" borderId="2" xfId="19344" applyFont="true" applyFill="true" applyBorder="true" applyAlignment="true" applyProtection="true">
      <alignment horizontal="center" vertical="center" wrapText="true"/>
      <protection locked="false"/>
    </xf>
    <xf numFmtId="0" fontId="177" fillId="2" borderId="5" xfId="19344" applyFont="true" applyFill="true" applyBorder="true" applyAlignment="true" applyProtection="true">
      <alignment horizontal="center" vertical="center" wrapText="true"/>
      <protection locked="false"/>
    </xf>
    <xf numFmtId="0" fontId="177" fillId="2" borderId="12" xfId="19344" applyFont="true" applyFill="true" applyBorder="true" applyAlignment="true" applyProtection="true">
      <alignment horizontal="center" vertical="center" wrapText="true"/>
      <protection locked="false"/>
    </xf>
    <xf numFmtId="0" fontId="177" fillId="2" borderId="6" xfId="19344" applyFont="true" applyFill="true" applyBorder="true" applyAlignment="true" applyProtection="true">
      <alignment horizontal="center" vertical="center" wrapText="true"/>
      <protection locked="false"/>
    </xf>
    <xf numFmtId="0" fontId="72" fillId="4" borderId="1" xfId="19344" applyFont="true" applyFill="true" applyBorder="true" applyAlignment="true" applyProtection="true">
      <alignment horizontal="center" vertical="center"/>
      <protection locked="false"/>
    </xf>
    <xf numFmtId="0" fontId="25" fillId="3" borderId="11" xfId="19344" applyBorder="true" applyAlignment="true" applyProtection="true">
      <alignment horizontal="center" vertical="center"/>
      <protection locked="false"/>
    </xf>
    <xf numFmtId="0" fontId="25" fillId="3" borderId="2" xfId="19344" applyBorder="true" applyAlignment="true" applyProtection="true">
      <alignment horizontal="center" vertical="center"/>
      <protection locked="false"/>
    </xf>
    <xf numFmtId="0" fontId="117" fillId="4" borderId="11" xfId="19344" applyFont="true" applyFill="true" applyBorder="true" applyAlignment="true" applyProtection="true">
      <alignment horizontal="center" vertical="center"/>
      <protection locked="false"/>
    </xf>
    <xf numFmtId="0" fontId="117" fillId="4" borderId="10" xfId="19344" applyFont="true" applyFill="true" applyBorder="true" applyAlignment="true" applyProtection="true">
      <alignment horizontal="center" vertical="center"/>
      <protection locked="false"/>
    </xf>
    <xf numFmtId="0" fontId="120"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2" fillId="4" borderId="37" xfId="19344" applyFont="true" applyFill="true" applyBorder="true" applyAlignment="true" applyProtection="true">
      <alignment horizontal="right" vertical="center" wrapText="true"/>
      <protection locked="false"/>
    </xf>
    <xf numFmtId="0" fontId="25" fillId="4" borderId="38" xfId="19344" applyFill="true" applyBorder="true" applyAlignment="true" applyProtection="true">
      <alignment horizontal="right" vertical="center" wrapText="true"/>
      <protection locked="false"/>
    </xf>
    <xf numFmtId="0" fontId="25" fillId="4" borderId="40" xfId="19344" applyFill="true" applyBorder="true" applyAlignment="true" applyProtection="true">
      <alignment horizontal="right" vertical="center" wrapText="true"/>
      <protection locked="false"/>
    </xf>
    <xf numFmtId="0" fontId="25" fillId="4" borderId="41" xfId="19344" applyFill="true" applyBorder="true" applyAlignment="true" applyProtection="true">
      <alignment horizontal="right" vertical="center" wrapText="true"/>
      <protection locked="false"/>
    </xf>
    <xf numFmtId="0" fontId="25" fillId="4" borderId="3" xfId="19344" applyFont="true" applyFill="true" applyBorder="true" applyAlignment="true" applyProtection="true">
      <alignment horizontal="right" vertical="center"/>
      <protection locked="false"/>
    </xf>
    <xf numFmtId="0" fontId="25" fillId="3" borderId="10" xfId="19344" applyFont="true" applyBorder="true" applyAlignment="true" applyProtection="true">
      <alignment horizontal="right"/>
      <protection locked="false"/>
    </xf>
    <xf numFmtId="0" fontId="25" fillId="3" borderId="5" xfId="19344" applyFont="true" applyBorder="true" applyAlignment="true" applyProtection="true">
      <alignment horizontal="right"/>
      <protection locked="false"/>
    </xf>
    <xf numFmtId="0" fontId="25" fillId="3" borderId="12" xfId="19344" applyFont="true" applyBorder="true" applyAlignment="true" applyProtection="true">
      <alignment horizontal="right"/>
      <protection locked="false"/>
    </xf>
    <xf numFmtId="0" fontId="117" fillId="4" borderId="12" xfId="19344" applyFont="true" applyFill="true" applyBorder="true" applyAlignment="true" applyProtection="true">
      <alignment horizontal="center" vertical="center"/>
      <protection locked="false"/>
    </xf>
    <xf numFmtId="164" fontId="121" fillId="3" borderId="10" xfId="19344" applyNumberFormat="true" applyFont="true" applyAlignment="true" applyProtection="true">
      <alignment horizontal="center"/>
      <protection locked="false"/>
    </xf>
    <xf numFmtId="0" fontId="122"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1" fillId="3" borderId="10" xfId="19344" applyFont="true" applyAlignment="true" applyProtection="true">
      <alignment horizontal="center" vertical="center"/>
      <protection locked="false"/>
    </xf>
    <xf numFmtId="0" fontId="121" fillId="0" borderId="0" xfId="0" applyFont="true" applyAlignment="true" applyProtection="true">
      <alignment horizontal="center" vertic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9" fillId="0" borderId="10" xfId="0" applyFont="true" applyBorder="true" applyAlignment="true">
      <alignment horizontal="center"/>
    </xf>
    <xf numFmtId="1" fontId="121" fillId="3" borderId="10" xfId="19344" applyNumberFormat="true" applyFont="true" applyAlignment="true" applyProtection="true">
      <alignment horizontal="center"/>
      <protection locked="false"/>
    </xf>
    <xf numFmtId="0" fontId="121" fillId="0" borderId="0" xfId="0" applyFont="true" applyAlignment="true" applyProtection="true">
      <alignment horizontal="center"/>
      <protection locked="false"/>
    </xf>
    <xf numFmtId="0" fontId="121" fillId="3" borderId="10" xfId="19344" applyFont="true" applyAlignment="true" applyProtection="true">
      <alignment horizontal="center"/>
      <protection locked="false"/>
    </xf>
    <xf numFmtId="0" fontId="115" fillId="4" borderId="1" xfId="19344" applyFont="true" applyFill="true" applyBorder="true" applyAlignment="true" applyProtection="true">
      <alignment horizontal="right" vertical="center"/>
      <protection locked="false"/>
    </xf>
    <xf numFmtId="0" fontId="115" fillId="0" borderId="11" xfId="0" applyFont="true" applyBorder="true" applyAlignment="true" applyProtection="true">
      <alignment horizontal="right"/>
      <protection locked="false"/>
    </xf>
    <xf numFmtId="0" fontId="115" fillId="0" borderId="5" xfId="0" applyFont="true" applyBorder="true" applyAlignment="true" applyProtection="true">
      <alignment horizontal="right"/>
      <protection locked="false"/>
    </xf>
    <xf numFmtId="0" fontId="115" fillId="0" borderId="12" xfId="0" applyFont="true" applyBorder="true" applyAlignment="true" applyProtection="true">
      <alignment horizontal="right"/>
      <protection locked="false"/>
    </xf>
    <xf numFmtId="0" fontId="112" fillId="2" borderId="1" xfId="19344" applyFont="true" applyFill="true" applyBorder="true" applyAlignment="true" applyProtection="true">
      <alignment horizontal="center" vertical="center" wrapText="true"/>
      <protection locked="false"/>
    </xf>
    <xf numFmtId="0" fontId="113" fillId="2" borderId="11" xfId="19344" applyFont="true" applyFill="true" applyBorder="true" applyAlignment="true" applyProtection="true">
      <alignment horizontal="center" vertical="center" wrapText="true"/>
      <protection locked="false"/>
    </xf>
    <xf numFmtId="0" fontId="113" fillId="2" borderId="2" xfId="19344" applyFont="true" applyFill="true" applyBorder="true" applyAlignment="true" applyProtection="true">
      <alignment horizontal="center" vertical="center" wrapText="true"/>
      <protection locked="false"/>
    </xf>
    <xf numFmtId="0" fontId="113" fillId="2" borderId="5" xfId="19344" applyFont="true" applyFill="true" applyBorder="true" applyAlignment="true" applyProtection="true">
      <alignment horizontal="center" vertical="center" wrapText="true"/>
      <protection locked="false"/>
    </xf>
    <xf numFmtId="0" fontId="113" fillId="2" borderId="12" xfId="19344" applyFont="true" applyFill="true" applyBorder="true" applyAlignment="true" applyProtection="true">
      <alignment horizontal="center" vertical="center" wrapText="true"/>
      <protection locked="false"/>
    </xf>
    <xf numFmtId="0" fontId="113" fillId="2" borderId="6" xfId="19344" applyFont="true" applyFill="true" applyBorder="true" applyAlignment="true" applyProtection="true">
      <alignment horizontal="center" vertical="center" wrapText="true"/>
      <protection locked="false"/>
    </xf>
    <xf numFmtId="0" fontId="72"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9"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4" fillId="13" borderId="19" xfId="19344" applyNumberFormat="true" applyFont="true" applyFill="true" applyBorder="true" applyAlignment="true" applyProtection="true">
      <alignment horizontal="center" vertical="center"/>
      <protection locked="false"/>
    </xf>
    <xf numFmtId="164" fontId="164" fillId="13" borderId="21" xfId="19344" applyNumberFormat="true" applyFont="true" applyFill="true" applyBorder="true" applyAlignment="true" applyProtection="true">
      <alignment horizontal="center" vertical="center"/>
      <protection locked="false"/>
    </xf>
    <xf numFmtId="1" fontId="25" fillId="4" borderId="2" xfId="19344" applyNumberFormat="true" applyFont="true" applyFill="true" applyBorder="true" applyAlignment="true" applyProtection="true">
      <alignment horizontal="center" vertical="center"/>
      <protection locked="false"/>
    </xf>
    <xf numFmtId="1" fontId="25" fillId="4" borderId="6" xfId="19344" applyNumberFormat="true" applyFont="true" applyFill="true" applyBorder="true" applyAlignment="true" applyProtection="true">
      <alignment horizontal="center" vertical="center"/>
      <protection locked="false"/>
    </xf>
    <xf numFmtId="164" fontId="116" fillId="14" borderId="20" xfId="19344" applyNumberFormat="true" applyFont="true" applyFill="true" applyBorder="true" applyAlignment="true" applyProtection="true">
      <alignment horizontal="center" vertical="center"/>
      <protection locked="false"/>
    </xf>
    <xf numFmtId="164" fontId="116" fillId="14" borderId="22"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7" fillId="4" borderId="1" xfId="19344" applyFont="true" applyFill="true" applyBorder="true" applyAlignment="true" applyProtection="true">
      <alignment horizontal="center" vertical="center"/>
    </xf>
    <xf numFmtId="0" fontId="117" fillId="4" borderId="2" xfId="0" applyFont="true" applyFill="true" applyBorder="true" applyAlignment="true" applyProtection="true">
      <alignment horizontal="center" vertical="center"/>
    </xf>
    <xf numFmtId="0" fontId="117" fillId="4" borderId="5" xfId="0" applyFont="true" applyFill="true" applyBorder="true" applyAlignment="true" applyProtection="true">
      <alignment horizontal="center" vertical="center"/>
    </xf>
    <xf numFmtId="0" fontId="117" fillId="4" borderId="6" xfId="0" applyFont="true" applyFill="true" applyBorder="true" applyAlignment="true" applyProtection="true">
      <alignment horizontal="center" vertical="center"/>
    </xf>
    <xf numFmtId="0" fontId="152" fillId="3" borderId="1" xfId="39961" applyFont="true" applyBorder="true" applyAlignment="true">
      <alignment horizontal="center" vertical="center"/>
    </xf>
    <xf numFmtId="0" fontId="152" fillId="3" borderId="83" xfId="39962" applyFont="true" applyBorder="true" applyAlignment="true">
      <alignment horizontal="center" vertical="center"/>
    </xf>
    <xf numFmtId="0" fontId="152" fillId="3" borderId="90" xfId="39963" applyFont="true" applyBorder="true" applyAlignment="true">
      <alignment horizontal="center" vertical="center"/>
    </xf>
    <xf numFmtId="0" fontId="152" fillId="3" borderId="10" xfId="39963" applyFont="true" applyBorder="true" applyAlignment="true">
      <alignment horizontal="center" vertical="center" wrapText="true"/>
    </xf>
    <xf numFmtId="0" fontId="152" fillId="3" borderId="52" xfId="39962" applyFont="true" applyBorder="true" applyAlignment="true">
      <alignment horizontal="center" vertical="center" wrapText="true"/>
    </xf>
    <xf numFmtId="0" fontId="152" fillId="3" borderId="53" xfId="39963" applyFont="true" applyBorder="true" applyAlignment="true">
      <alignment horizontal="center" vertical="center" wrapText="true"/>
    </xf>
    <xf numFmtId="0" fontId="152" fillId="3" borderId="1" xfId="39963" applyFont="true" applyBorder="true" applyAlignment="true">
      <alignment horizontal="center" vertical="center" wrapText="true"/>
    </xf>
    <xf numFmtId="0" fontId="152" fillId="3" borderId="83" xfId="39962" applyFont="true" applyBorder="true" applyAlignment="true">
      <alignment horizontal="center" vertical="center" wrapText="true"/>
    </xf>
    <xf numFmtId="0" fontId="152" fillId="3" borderId="84" xfId="39963" applyFont="true" applyBorder="true" applyAlignment="true">
      <alignment horizontal="center" vertical="center" wrapText="true"/>
    </xf>
    <xf numFmtId="0" fontId="152" fillId="3" borderId="1" xfId="39967" applyFont="true" applyBorder="true" applyAlignment="true">
      <alignment horizontal="center" vertical="center" wrapText="true"/>
    </xf>
    <xf numFmtId="0" fontId="152" fillId="3" borderId="83" xfId="39968" applyFont="true" applyBorder="true" applyAlignment="true">
      <alignment horizontal="center" vertical="center" wrapText="true"/>
    </xf>
    <xf numFmtId="0" fontId="152" fillId="3" borderId="90" xfId="39969" applyFont="true" applyBorder="true" applyAlignment="true">
      <alignment horizontal="center" vertical="center" wrapText="true"/>
    </xf>
    <xf numFmtId="0" fontId="152" fillId="3" borderId="1" xfId="39969" applyFont="true" applyBorder="true" applyAlignment="true">
      <alignment horizontal="center" vertical="center" wrapText="true"/>
    </xf>
    <xf numFmtId="0" fontId="152" fillId="3" borderId="1" xfId="40029" applyFont="true" applyBorder="true" applyAlignment="true">
      <alignment horizontal="center" vertical="center" wrapText="true"/>
    </xf>
    <xf numFmtId="0" fontId="152" fillId="3" borderId="83" xfId="40028" applyFont="true" applyBorder="true" applyAlignment="true">
      <alignment horizontal="center" vertical="center" wrapText="true"/>
    </xf>
    <xf numFmtId="0" fontId="152" fillId="3" borderId="90" xfId="40029" applyFont="true" applyBorder="true" applyAlignment="true">
      <alignment horizontal="center" vertical="center" wrapText="true"/>
    </xf>
    <xf numFmtId="0" fontId="152" fillId="26" borderId="104" xfId="40043" applyFont="true" applyFill="true" applyBorder="true" applyAlignment="true">
      <alignment horizontal="left" vertical="center" wrapText="true"/>
    </xf>
    <xf numFmtId="0" fontId="152" fillId="26" borderId="102" xfId="40055" applyFont="true" applyFill="true" applyBorder="true" applyAlignment="true">
      <alignment horizontal="left" vertical="center" wrapText="true"/>
    </xf>
    <xf numFmtId="0" fontId="152" fillId="26" borderId="58" xfId="40049" applyFont="true" applyFill="true" applyBorder="true" applyAlignment="true">
      <alignment horizontal="left" vertical="center" wrapText="true"/>
    </xf>
    <xf numFmtId="0" fontId="152" fillId="26" borderId="59" xfId="40061" applyFont="true" applyFill="true" applyBorder="true" applyAlignment="true">
      <alignment horizontal="left" vertical="center" wrapText="true"/>
    </xf>
    <xf numFmtId="170" fontId="157" fillId="2" borderId="105" xfId="19344" applyNumberFormat="true" applyFont="true" applyFill="true" applyBorder="true" applyAlignment="true">
      <alignment vertical="center"/>
    </xf>
    <xf numFmtId="0" fontId="158" fillId="2" borderId="10" xfId="19344" applyFont="true" applyFill="true" applyAlignment="true">
      <alignment vertical="center"/>
    </xf>
    <xf numFmtId="0" fontId="158" fillId="2" borderId="8" xfId="19344" applyFont="true" applyFill="true" applyBorder="true" applyAlignment="true">
      <alignment vertical="center"/>
    </xf>
    <xf numFmtId="0" fontId="152" fillId="3" borderId="3" xfId="40021" applyFont="true" applyBorder="true" applyAlignment="true">
      <alignment horizontal="center" vertical="center"/>
    </xf>
    <xf numFmtId="0" fontId="152" fillId="3" borderId="52" xfId="40022" applyFont="true" applyBorder="true" applyAlignment="true">
      <alignment horizontal="center" vertical="center"/>
    </xf>
    <xf numFmtId="0" fontId="152" fillId="3" borderId="97" xfId="40023" applyFont="true" applyBorder="true" applyAlignment="true">
      <alignment horizontal="center" vertical="center"/>
    </xf>
    <xf numFmtId="0" fontId="152" fillId="3" borderId="10" xfId="40023" applyFont="true" applyBorder="true" applyAlignment="true">
      <alignment horizontal="center" vertical="center" wrapText="true"/>
    </xf>
    <xf numFmtId="0" fontId="152" fillId="3" borderId="52" xfId="40022" applyFont="true" applyBorder="true" applyAlignment="true">
      <alignment horizontal="center" vertical="center" wrapText="true"/>
    </xf>
    <xf numFmtId="0" fontId="152" fillId="3" borderId="53" xfId="40023" applyFont="true" applyBorder="true" applyAlignment="true">
      <alignment horizontal="center" vertical="center" wrapText="true"/>
    </xf>
    <xf numFmtId="0" fontId="152" fillId="3" borderId="1" xfId="40023" applyFont="true" applyBorder="true" applyAlignment="true">
      <alignment horizontal="center" vertical="center" wrapText="true"/>
    </xf>
    <xf numFmtId="0" fontId="152" fillId="3" borderId="83" xfId="40022" applyFont="true" applyBorder="true" applyAlignment="true">
      <alignment horizontal="center" vertical="center" wrapText="true"/>
    </xf>
    <xf numFmtId="0" fontId="152" fillId="3" borderId="90" xfId="40023" applyFont="true" applyBorder="true" applyAlignment="true">
      <alignment horizontal="center" vertical="center" wrapText="true"/>
    </xf>
    <xf numFmtId="0" fontId="152" fillId="3" borderId="1" xfId="40027" applyFont="true" applyBorder="true" applyAlignment="true">
      <alignment horizontal="center" vertical="center" wrapText="true"/>
    </xf>
    <xf numFmtId="0" fontId="152" fillId="26" borderId="104" xfId="39983" applyFont="true" applyFill="true" applyBorder="true" applyAlignment="true">
      <alignment horizontal="left" vertical="center" wrapText="true"/>
    </xf>
    <xf numFmtId="0" fontId="152" fillId="26" borderId="102" xfId="39995" applyFont="true" applyFill="true" applyBorder="true" applyAlignment="true">
      <alignment horizontal="left" vertical="center" wrapText="true"/>
    </xf>
    <xf numFmtId="0" fontId="152" fillId="26" borderId="58" xfId="39989" applyFont="true" applyFill="true" applyBorder="true" applyAlignment="true">
      <alignment horizontal="left" vertical="center" wrapText="true"/>
    </xf>
    <xf numFmtId="0" fontId="152" fillId="26" borderId="59" xfId="40001" applyFont="true" applyFill="true" applyBorder="true" applyAlignment="true">
      <alignment horizontal="left" vertical="center" wrapText="true"/>
    </xf>
    <xf numFmtId="0" fontId="152" fillId="26" borderId="107" xfId="40007" applyFont="true" applyFill="true" applyBorder="true" applyAlignment="true">
      <alignment horizontal="left" vertical="center" wrapText="true"/>
    </xf>
    <xf numFmtId="0" fontId="152" fillId="26" borderId="60" xfId="40013" applyFont="true" applyFill="true" applyBorder="true" applyAlignment="true">
      <alignment horizontal="left" vertical="center" wrapText="true"/>
    </xf>
    <xf numFmtId="0" fontId="152" fillId="26" borderId="107" xfId="40067" applyFont="true" applyFill="true" applyBorder="true" applyAlignment="true">
      <alignment horizontal="left" vertical="center" wrapText="true"/>
    </xf>
    <xf numFmtId="0" fontId="152" fillId="26" borderId="60" xfId="40073" applyFont="true" applyFill="true" applyBorder="true" applyAlignment="true">
      <alignment horizontal="left" vertical="center" wrapText="true"/>
    </xf>
    <xf numFmtId="0" fontId="152" fillId="3" borderId="1" xfId="40149" applyFont="true" applyBorder="true" applyAlignment="true">
      <alignment horizontal="center" vertical="center" wrapText="true"/>
    </xf>
    <xf numFmtId="0" fontId="152" fillId="3" borderId="83" xfId="40148" applyFont="true" applyBorder="true" applyAlignment="true">
      <alignment horizontal="center" vertical="center" wrapText="true"/>
    </xf>
    <xf numFmtId="0" fontId="152" fillId="3" borderId="90" xfId="40149" applyFont="true" applyBorder="true" applyAlignment="true">
      <alignment horizontal="center" vertical="center" wrapText="true"/>
    </xf>
    <xf numFmtId="0" fontId="152" fillId="26" borderId="104" xfId="40163" applyFont="true" applyFill="true" applyBorder="true" applyAlignment="true">
      <alignment horizontal="left" vertical="center" wrapText="true"/>
    </xf>
    <xf numFmtId="0" fontId="152" fillId="26" borderId="102" xfId="40175" applyFont="true" applyFill="true" applyBorder="true" applyAlignment="true">
      <alignment horizontal="left" vertical="center" wrapText="true"/>
    </xf>
    <xf numFmtId="0" fontId="152" fillId="26" borderId="58" xfId="40169" applyFont="true" applyFill="true" applyBorder="true" applyAlignment="true">
      <alignment horizontal="left" vertical="center" wrapText="true"/>
    </xf>
    <xf numFmtId="0" fontId="152" fillId="26" borderId="59" xfId="40181" applyFont="true" applyFill="true" applyBorder="true" applyAlignment="true">
      <alignment horizontal="left" vertical="center" wrapText="true"/>
    </xf>
    <xf numFmtId="0" fontId="152" fillId="26" borderId="107" xfId="40187" applyFont="true" applyFill="true" applyBorder="true" applyAlignment="true">
      <alignment horizontal="left" vertical="center" wrapText="true"/>
    </xf>
    <xf numFmtId="0" fontId="152" fillId="26" borderId="60" xfId="40193" applyFont="true" applyFill="true" applyBorder="true" applyAlignment="true">
      <alignment horizontal="left" vertical="center" wrapText="true"/>
    </xf>
    <xf numFmtId="0" fontId="165" fillId="27" borderId="1" xfId="19344" applyFont="true" applyFill="true" applyBorder="true" applyAlignment="true"/>
    <xf numFmtId="0" fontId="137" fillId="3" borderId="2" xfId="19344" applyFont="true" applyBorder="true" applyAlignment="true"/>
    <xf numFmtId="0" fontId="152" fillId="3" borderId="1" xfId="40141" applyFont="true" applyBorder="true" applyAlignment="true">
      <alignment horizontal="center" vertical="center"/>
    </xf>
    <xf numFmtId="0" fontId="152" fillId="3" borderId="83" xfId="40142" applyFont="true" applyBorder="true" applyAlignment="true">
      <alignment horizontal="center" vertical="center"/>
    </xf>
    <xf numFmtId="0" fontId="152" fillId="3" borderId="90" xfId="40143" applyFont="true" applyBorder="true" applyAlignment="true">
      <alignment horizontal="center" vertical="center"/>
    </xf>
    <xf numFmtId="0" fontId="152" fillId="3" borderId="10" xfId="40143" applyFont="true" applyBorder="true" applyAlignment="true">
      <alignment horizontal="center" vertical="center" wrapText="true"/>
    </xf>
    <xf numFmtId="0" fontId="152" fillId="3" borderId="52" xfId="40142" applyFont="true" applyBorder="true" applyAlignment="true">
      <alignment horizontal="center" vertical="center" wrapText="true"/>
    </xf>
    <xf numFmtId="0" fontId="152" fillId="3" borderId="53" xfId="40143" applyFont="true" applyBorder="true" applyAlignment="true">
      <alignment horizontal="center" vertical="center" wrapText="true"/>
    </xf>
    <xf numFmtId="0" fontId="152" fillId="3" borderId="1" xfId="40143" applyFont="true" applyBorder="true" applyAlignment="true">
      <alignment horizontal="center" vertical="center" wrapText="true"/>
    </xf>
    <xf numFmtId="0" fontId="152" fillId="3" borderId="83" xfId="40142" applyFont="true" applyBorder="true" applyAlignment="true">
      <alignment horizontal="center" vertical="center" wrapText="true"/>
    </xf>
    <xf numFmtId="0" fontId="152" fillId="3" borderId="84" xfId="40143" applyFont="true" applyBorder="true" applyAlignment="true">
      <alignment horizontal="center" vertical="center" wrapText="true"/>
    </xf>
    <xf numFmtId="0" fontId="152" fillId="3" borderId="1" xfId="40147" applyFont="true" applyBorder="true" applyAlignment="true">
      <alignment horizontal="center" vertical="center" wrapText="true"/>
    </xf>
    <xf numFmtId="0" fontId="152" fillId="3" borderId="3" xfId="40081" applyFont="true" applyBorder="true" applyAlignment="true">
      <alignment horizontal="center" vertical="center"/>
    </xf>
    <xf numFmtId="0" fontId="152" fillId="3" borderId="52" xfId="40082" applyFont="true" applyBorder="true" applyAlignment="true">
      <alignment horizontal="center" vertical="center"/>
    </xf>
    <xf numFmtId="0" fontId="152" fillId="3" borderId="97" xfId="40083" applyFont="true" applyBorder="true" applyAlignment="true">
      <alignment horizontal="center" vertical="center"/>
    </xf>
    <xf numFmtId="0" fontId="152" fillId="3" borderId="10" xfId="40083" applyFont="true" applyBorder="true" applyAlignment="true">
      <alignment horizontal="center" vertical="center" wrapText="true"/>
    </xf>
    <xf numFmtId="0" fontId="152" fillId="3" borderId="52" xfId="40082" applyFont="true" applyBorder="true" applyAlignment="true">
      <alignment horizontal="center" vertical="center" wrapText="true"/>
    </xf>
    <xf numFmtId="0" fontId="152" fillId="3" borderId="53" xfId="40083" applyFont="true" applyBorder="true" applyAlignment="true">
      <alignment horizontal="center" vertical="center" wrapText="true"/>
    </xf>
    <xf numFmtId="0" fontId="152" fillId="3" borderId="1" xfId="40083" applyFont="true" applyBorder="true" applyAlignment="true">
      <alignment horizontal="center" vertical="center" wrapText="true"/>
    </xf>
    <xf numFmtId="0" fontId="152" fillId="3" borderId="83" xfId="40082" applyFont="true" applyBorder="true" applyAlignment="true">
      <alignment horizontal="center" vertical="center" wrapText="true"/>
    </xf>
    <xf numFmtId="0" fontId="152" fillId="3" borderId="90" xfId="40083" applyFont="true" applyBorder="true" applyAlignment="true">
      <alignment horizontal="center" vertical="center" wrapText="true"/>
    </xf>
    <xf numFmtId="0" fontId="152" fillId="3" borderId="3" xfId="40087" applyFont="true" applyBorder="true" applyAlignment="true">
      <alignment horizontal="center" vertical="center" wrapText="true"/>
    </xf>
    <xf numFmtId="0" fontId="152" fillId="3" borderId="52" xfId="40088" applyFont="true" applyBorder="true" applyAlignment="true">
      <alignment horizontal="center" vertical="center" wrapText="true"/>
    </xf>
    <xf numFmtId="0" fontId="152" fillId="3" borderId="97" xfId="40089" applyFont="true" applyBorder="true" applyAlignment="true">
      <alignment horizontal="center" vertical="center" wrapText="true"/>
    </xf>
    <xf numFmtId="0" fontId="152" fillId="3" borderId="3" xfId="40089" applyFont="true" applyBorder="true" applyAlignment="true">
      <alignment horizontal="center" vertical="center" wrapText="true"/>
    </xf>
    <xf numFmtId="0" fontId="152" fillId="26" borderId="102" xfId="40235" applyFont="true" applyFill="true" applyBorder="true" applyAlignment="true">
      <alignment horizontal="left" vertical="center" wrapText="true"/>
    </xf>
    <xf numFmtId="0" fontId="152" fillId="26" borderId="59" xfId="40241" applyFont="true" applyFill="true" applyBorder="true" applyAlignment="true">
      <alignment horizontal="left" vertical="center" wrapText="true"/>
    </xf>
    <xf numFmtId="0" fontId="152" fillId="26" borderId="102" xfId="40247" applyFont="true" applyFill="true" applyBorder="true" applyAlignment="true">
      <alignment horizontal="left" vertical="center" wrapText="true"/>
    </xf>
    <xf numFmtId="0" fontId="152" fillId="26" borderId="59" xfId="40253" applyFont="true" applyFill="true" applyBorder="true" applyAlignment="true">
      <alignment horizontal="left" vertical="center" wrapText="true"/>
    </xf>
    <xf numFmtId="0" fontId="152" fillId="3" borderId="1" xfId="40261" applyFont="true" applyBorder="true" applyAlignment="true">
      <alignment horizontal="center" vertical="center"/>
    </xf>
    <xf numFmtId="0" fontId="152" fillId="3" borderId="83" xfId="40262" applyFont="true" applyBorder="true" applyAlignment="true">
      <alignment horizontal="center" vertical="center"/>
    </xf>
    <xf numFmtId="0" fontId="152" fillId="3" borderId="90" xfId="40263" applyFont="true" applyBorder="true" applyAlignment="true">
      <alignment horizontal="center" vertical="center"/>
    </xf>
    <xf numFmtId="0" fontId="152" fillId="3" borderId="10" xfId="40263" applyFont="true" applyBorder="true" applyAlignment="true">
      <alignment horizontal="center" vertical="center" wrapText="true"/>
    </xf>
    <xf numFmtId="0" fontId="152" fillId="3" borderId="52" xfId="40262" applyFont="true" applyBorder="true" applyAlignment="true">
      <alignment horizontal="center" vertical="center" wrapText="true"/>
    </xf>
    <xf numFmtId="0" fontId="152" fillId="3" borderId="53" xfId="40263" applyFont="true" applyBorder="true" applyAlignment="true">
      <alignment horizontal="center" vertical="center" wrapText="true"/>
    </xf>
    <xf numFmtId="0" fontId="152" fillId="3" borderId="1" xfId="40263" applyFont="true" applyBorder="true" applyAlignment="true">
      <alignment horizontal="center" vertical="center" wrapText="true"/>
    </xf>
    <xf numFmtId="0" fontId="152" fillId="3" borderId="83" xfId="40262" applyFont="true" applyBorder="true" applyAlignment="true">
      <alignment horizontal="center" vertical="center" wrapText="true"/>
    </xf>
    <xf numFmtId="0" fontId="152" fillId="3" borderId="84" xfId="40263" applyFont="true" applyBorder="true" applyAlignment="true">
      <alignment horizontal="center" vertical="center" wrapText="true"/>
    </xf>
    <xf numFmtId="0" fontId="152" fillId="3" borderId="1" xfId="40209" applyFont="true" applyBorder="true" applyAlignment="true">
      <alignment horizontal="center" vertical="center" wrapText="true"/>
    </xf>
    <xf numFmtId="0" fontId="152" fillId="3" borderId="83" xfId="40208" applyFont="true" applyBorder="true" applyAlignment="true">
      <alignment horizontal="center" vertical="center" wrapText="true"/>
    </xf>
    <xf numFmtId="0" fontId="152" fillId="3" borderId="90" xfId="40209" applyFont="true" applyBorder="true" applyAlignment="true">
      <alignment horizontal="center" vertical="center" wrapText="true"/>
    </xf>
    <xf numFmtId="0" fontId="152" fillId="26" borderId="104" xfId="40223" applyFont="true" applyFill="true" applyBorder="true" applyAlignment="true">
      <alignment horizontal="left" vertical="center" wrapText="true"/>
    </xf>
    <xf numFmtId="0" fontId="152" fillId="26" borderId="58" xfId="40229" applyFont="true" applyFill="true" applyBorder="true" applyAlignment="true">
      <alignment horizontal="left" vertical="center" wrapText="true"/>
    </xf>
    <xf numFmtId="0" fontId="152" fillId="3" borderId="3" xfId="40201" applyFont="true" applyBorder="true" applyAlignment="true">
      <alignment horizontal="center" vertical="center"/>
    </xf>
    <xf numFmtId="0" fontId="152" fillId="3" borderId="52" xfId="40202" applyFont="true" applyBorder="true" applyAlignment="true">
      <alignment horizontal="center" vertical="center"/>
    </xf>
    <xf numFmtId="0" fontId="152" fillId="3" borderId="97" xfId="40203" applyFont="true" applyBorder="true" applyAlignment="true">
      <alignment horizontal="center" vertical="center"/>
    </xf>
    <xf numFmtId="0" fontId="152" fillId="3" borderId="10" xfId="40203" applyFont="true" applyBorder="true" applyAlignment="true">
      <alignment horizontal="center" vertical="center" wrapText="true"/>
    </xf>
    <xf numFmtId="0" fontId="152" fillId="3" borderId="52" xfId="40202" applyFont="true" applyBorder="true" applyAlignment="true">
      <alignment horizontal="center" vertical="center" wrapText="true"/>
    </xf>
    <xf numFmtId="0" fontId="152" fillId="3" borderId="53" xfId="40203" applyFont="true" applyBorder="true" applyAlignment="true">
      <alignment horizontal="center" vertical="center" wrapText="true"/>
    </xf>
    <xf numFmtId="0" fontId="152" fillId="3" borderId="1" xfId="40203" applyFont="true" applyBorder="true" applyAlignment="true">
      <alignment horizontal="center" vertical="center" wrapText="true"/>
    </xf>
    <xf numFmtId="0" fontId="152" fillId="3" borderId="83" xfId="40202" applyFont="true" applyBorder="true" applyAlignment="true">
      <alignment horizontal="center" vertical="center" wrapText="true"/>
    </xf>
    <xf numFmtId="0" fontId="152" fillId="3" borderId="84" xfId="40203" applyFont="true" applyBorder="true" applyAlignment="true">
      <alignment horizontal="center" vertical="center" wrapText="true"/>
    </xf>
    <xf numFmtId="0" fontId="152" fillId="3" borderId="1" xfId="40207" applyFont="true" applyBorder="true" applyAlignment="true">
      <alignment horizontal="center" vertical="center" wrapText="true"/>
    </xf>
    <xf numFmtId="0" fontId="152" fillId="3" borderId="1" xfId="40321" applyFont="true" applyBorder="true" applyAlignment="true">
      <alignment horizontal="center" vertical="center"/>
    </xf>
    <xf numFmtId="0" fontId="152" fillId="3" borderId="83" xfId="40322" applyFont="true" applyBorder="true" applyAlignment="true">
      <alignment horizontal="center" vertical="center"/>
    </xf>
    <xf numFmtId="0" fontId="152" fillId="3" borderId="90" xfId="40323" applyFont="true" applyBorder="true" applyAlignment="true">
      <alignment horizontal="center" vertical="center"/>
    </xf>
    <xf numFmtId="0" fontId="152" fillId="3" borderId="1" xfId="40323" applyFont="true" applyBorder="true" applyAlignment="true">
      <alignment horizontal="center" vertical="center" wrapText="true"/>
    </xf>
    <xf numFmtId="0" fontId="152" fillId="3" borderId="83" xfId="40322" applyFont="true" applyBorder="true" applyAlignment="true">
      <alignment horizontal="center" vertical="center" wrapText="true"/>
    </xf>
    <xf numFmtId="0" fontId="152" fillId="3" borderId="90" xfId="40323" applyFont="true" applyBorder="true" applyAlignment="true">
      <alignment horizontal="center" vertical="center" wrapText="true"/>
    </xf>
    <xf numFmtId="0" fontId="152" fillId="3" borderId="84" xfId="40323" applyFont="true" applyBorder="true" applyAlignment="true">
      <alignment horizontal="center" vertical="center" wrapText="true"/>
    </xf>
    <xf numFmtId="0" fontId="152" fillId="3" borderId="1" xfId="40327" applyFont="true" applyBorder="true" applyAlignment="true">
      <alignment horizontal="center" vertical="center" wrapText="true"/>
    </xf>
    <xf numFmtId="0" fontId="152" fillId="3" borderId="83" xfId="40328" applyFont="true" applyBorder="true" applyAlignment="true">
      <alignment horizontal="center" vertical="center" wrapText="true"/>
    </xf>
    <xf numFmtId="0" fontId="152" fillId="3" borderId="90" xfId="40329" applyFont="true" applyBorder="true" applyAlignment="true">
      <alignment horizontal="center" vertical="center" wrapText="true"/>
    </xf>
    <xf numFmtId="0" fontId="152" fillId="3" borderId="1" xfId="40329" applyFont="true" applyBorder="true" applyAlignment="true">
      <alignment horizontal="center" vertical="center" wrapText="true"/>
    </xf>
    <xf numFmtId="0" fontId="152" fillId="26" borderId="102" xfId="40295"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65" fillId="27" borderId="3" xfId="19344" applyFont="true" applyFill="true" applyBorder="true" applyAlignment="true"/>
    <xf numFmtId="0" fontId="137" fillId="3" borderId="4" xfId="19344" applyFont="true" applyBorder="true" applyAlignment="true"/>
    <xf numFmtId="0" fontId="166" fillId="27" borderId="3" xfId="19344" applyFont="true" applyFill="true" applyBorder="true" applyAlignment="true"/>
    <xf numFmtId="0" fontId="166" fillId="3" borderId="4" xfId="19344" applyFont="true" applyBorder="true" applyAlignment="true"/>
    <xf numFmtId="0" fontId="152" fillId="3" borderId="1" xfId="40267" applyFont="true" applyBorder="true" applyAlignment="true">
      <alignment horizontal="center" vertical="center" wrapText="true"/>
    </xf>
    <xf numFmtId="0" fontId="152" fillId="3" borderId="83" xfId="40268" applyFont="true" applyBorder="true" applyAlignment="true">
      <alignment horizontal="center" vertical="center" wrapText="true"/>
    </xf>
    <xf numFmtId="0" fontId="152" fillId="3" borderId="90" xfId="40269" applyFont="true" applyBorder="true" applyAlignment="true">
      <alignment horizontal="center" vertical="center" wrapText="true"/>
    </xf>
    <xf numFmtId="0" fontId="152" fillId="3" borderId="1" xfId="40269" applyFont="true" applyBorder="true" applyAlignment="true">
      <alignment horizontal="center" vertical="center" wrapText="true"/>
    </xf>
    <xf numFmtId="0" fontId="152" fillId="26" borderId="104" xfId="40283" applyFont="true" applyFill="true" applyBorder="true" applyAlignment="true">
      <alignment horizontal="left" vertical="center" wrapText="true"/>
    </xf>
    <xf numFmtId="0" fontId="152" fillId="26" borderId="103" xfId="40295" applyFont="true" applyFill="true" applyBorder="true" applyAlignment="true">
      <alignment horizontal="left" vertical="center" wrapText="true"/>
    </xf>
    <xf numFmtId="0" fontId="152" fillId="26" borderId="58" xfId="40289" applyFont="true" applyFill="true" applyBorder="true" applyAlignment="true">
      <alignment horizontal="left" vertical="center" wrapText="true"/>
    </xf>
    <xf numFmtId="0" fontId="152" fillId="3" borderId="1" xfId="40391" applyFont="true" applyBorder="true" applyAlignment="true">
      <alignment horizontal="center" vertical="center" wrapText="true"/>
    </xf>
    <xf numFmtId="0" fontId="152" fillId="3" borderId="83" xfId="40390" applyFont="true" applyBorder="true" applyAlignment="true">
      <alignment horizontal="center" vertical="center" wrapText="true"/>
    </xf>
    <xf numFmtId="0" fontId="152" fillId="3" borderId="90" xfId="40391" applyFont="true" applyBorder="true" applyAlignment="true">
      <alignment horizontal="center" vertical="center" wrapText="true"/>
    </xf>
    <xf numFmtId="0" fontId="152" fillId="3" borderId="1" xfId="40395" applyFont="true" applyBorder="true" applyAlignment="true">
      <alignment horizontal="center" vertical="center" wrapText="true"/>
    </xf>
    <xf numFmtId="0" fontId="152" fillId="3" borderId="83" xfId="40396" applyFont="true" applyBorder="true" applyAlignment="true">
      <alignment horizontal="center" vertical="center" wrapText="true"/>
    </xf>
    <xf numFmtId="0" fontId="152" fillId="3" borderId="90" xfId="40397" applyFont="true" applyBorder="true" applyAlignment="true">
      <alignment horizontal="center" vertical="center" wrapText="true"/>
    </xf>
    <xf numFmtId="0" fontId="152" fillId="3" borderId="1" xfId="40397" applyFont="true" applyBorder="true" applyAlignment="true">
      <alignment horizontal="center" vertical="center" wrapText="true"/>
    </xf>
    <xf numFmtId="0" fontId="152" fillId="26" borderId="59" xfId="40355" applyFont="true" applyFill="true" applyBorder="true" applyAlignment="true">
      <alignment horizontal="left" vertical="center" wrapText="true"/>
    </xf>
    <xf numFmtId="0" fontId="152" fillId="26" borderId="59" xfId="40537" applyFont="true" applyFill="true" applyBorder="true" applyAlignment="true">
      <alignment horizontal="left" vertical="center" wrapText="true"/>
    </xf>
    <xf numFmtId="0" fontId="152" fillId="26" borderId="60" xfId="40375" applyFont="true" applyFill="true" applyBorder="true" applyAlignment="true">
      <alignment horizontal="left" vertical="center" wrapText="true"/>
    </xf>
    <xf numFmtId="0" fontId="152" fillId="26" borderId="60" xfId="40543" applyFont="true" applyFill="true" applyBorder="true" applyAlignment="true">
      <alignment horizontal="left" vertical="center" wrapText="true"/>
    </xf>
    <xf numFmtId="0" fontId="152" fillId="26" borderId="58" xfId="40343" applyFont="true" applyFill="true" applyBorder="true" applyAlignment="true">
      <alignment horizontal="left" vertical="center" wrapText="true"/>
    </xf>
    <xf numFmtId="0" fontId="152" fillId="26" borderId="58" xfId="40531" applyFont="true" applyFill="true" applyBorder="true" applyAlignment="true">
      <alignment horizontal="left" vertical="center" wrapText="true"/>
    </xf>
    <xf numFmtId="0" fontId="152" fillId="26" borderId="58" xfId="45653" applyFont="true" applyFill="true" applyBorder="true" applyAlignment="true">
      <alignment horizontal="left" vertical="center" wrapText="true"/>
    </xf>
    <xf numFmtId="0" fontId="152" fillId="26" borderId="59" xfId="45665" applyFont="true" applyFill="true" applyBorder="true" applyAlignment="true">
      <alignment horizontal="left" vertical="center" wrapText="true"/>
    </xf>
    <xf numFmtId="0" fontId="152" fillId="26" borderId="60" xfId="45677" applyFont="true" applyFill="true" applyBorder="true" applyAlignment="true">
      <alignment horizontal="left" vertical="center" wrapText="true"/>
    </xf>
    <xf numFmtId="0" fontId="152" fillId="26" borderId="59" xfId="45785" applyFont="true" applyFill="true" applyBorder="true" applyAlignment="true">
      <alignment horizontal="left" vertical="center" wrapText="true"/>
    </xf>
    <xf numFmtId="0" fontId="152" fillId="26" borderId="60" xfId="45797" applyFont="true" applyFill="true" applyBorder="true" applyAlignment="true">
      <alignment horizontal="left" vertical="center" wrapText="true"/>
    </xf>
    <xf numFmtId="0" fontId="152" fillId="26" borderId="59" xfId="45845" applyFont="true" applyFill="true" applyBorder="true" applyAlignment="true">
      <alignment horizontal="left" vertical="center" wrapText="true"/>
    </xf>
    <xf numFmtId="0" fontId="152" fillId="26" borderId="60" xfId="45857" applyFont="true" applyFill="true" applyBorder="true" applyAlignment="true">
      <alignment horizontal="left" vertical="center" wrapText="true"/>
    </xf>
    <xf numFmtId="0" fontId="159" fillId="3" borderId="10" xfId="45983" applyFont="true" applyAlignment="true">
      <alignment horizontal="center" vertical="center" wrapText="true"/>
    </xf>
    <xf numFmtId="0" fontId="159" fillId="3" borderId="10" xfId="45984" applyFont="true" applyAlignment="true">
      <alignment horizontal="center" vertical="center" wrapText="true"/>
    </xf>
    <xf numFmtId="0" fontId="159" fillId="3" borderId="10" xfId="45985" applyFont="true" applyAlignment="true">
      <alignment horizontal="center" vertical="center" wrapText="true"/>
    </xf>
    <xf numFmtId="0" fontId="152" fillId="3" borderId="57" xfId="45986" applyFont="true" applyBorder="true" applyAlignment="true">
      <alignment horizontal="left" wrapText="true"/>
    </xf>
    <xf numFmtId="0" fontId="152" fillId="3" borderId="57" xfId="45987" applyFont="true" applyBorder="true" applyAlignment="true">
      <alignment horizontal="left" wrapText="true"/>
    </xf>
    <xf numFmtId="0" fontId="152" fillId="26" borderId="59" xfId="45992" applyFont="true" applyFill="true" applyBorder="true" applyAlignment="true">
      <alignment horizontal="left" vertical="top" wrapText="true"/>
    </xf>
    <xf numFmtId="0" fontId="151" fillId="3" borderId="10" xfId="45998" applyFont="true" applyAlignment="true">
      <alignment horizontal="left" vertical="top" wrapText="true"/>
    </xf>
    <xf numFmtId="0" fontId="151" fillId="3" borderId="10" xfId="45999" applyFont="true" applyAlignment="true">
      <alignment horizontal="left" vertical="top" wrapText="true"/>
    </xf>
    <xf numFmtId="0" fontId="151" fillId="3" borderId="10" xfId="46000" applyFont="true" applyAlignment="true">
      <alignment horizontal="left" vertical="top" wrapText="true"/>
    </xf>
    <xf numFmtId="0" fontId="152" fillId="26" borderId="58" xfId="45647" applyFont="true" applyFill="true" applyBorder="true" applyAlignment="true">
      <alignment horizontal="left" vertical="center" wrapText="true"/>
    </xf>
    <xf numFmtId="0" fontId="152" fillId="26" borderId="59" xfId="45659" applyFont="true" applyFill="true" applyBorder="true" applyAlignment="true">
      <alignment horizontal="left" vertical="center" wrapText="true"/>
    </xf>
    <xf numFmtId="0" fontId="152" fillId="26" borderId="60" xfId="45671" applyFont="true" applyFill="true" applyBorder="true" applyAlignment="true">
      <alignment horizontal="left" vertical="center" wrapText="true"/>
    </xf>
    <xf numFmtId="0" fontId="152" fillId="26" borderId="59" xfId="45779" applyFont="true" applyFill="true" applyBorder="true" applyAlignment="true">
      <alignment horizontal="left" vertical="center" wrapText="true"/>
    </xf>
    <xf numFmtId="0" fontId="152" fillId="26" borderId="60" xfId="45791" applyFont="true" applyFill="true" applyBorder="true" applyAlignment="true">
      <alignment horizontal="left" vertical="center" wrapText="true"/>
    </xf>
    <xf numFmtId="0" fontId="152" fillId="26" borderId="59" xfId="45839" applyFont="true" applyFill="true" applyBorder="true" applyAlignment="true">
      <alignment horizontal="left" vertical="center" wrapText="true"/>
    </xf>
    <xf numFmtId="0" fontId="152" fillId="26" borderId="60" xfId="45851" applyFont="true" applyFill="true" applyBorder="true" applyAlignment="true">
      <alignment horizontal="left" vertical="center" wrapText="true"/>
    </xf>
    <xf numFmtId="0" fontId="174" fillId="0" borderId="10" xfId="40549" applyFont="true" applyFill="true" applyBorder="true" applyAlignment="true">
      <alignment vertical="top"/>
    </xf>
    <xf numFmtId="0" fontId="0" fillId="0" borderId="10" xfId="0" applyBorder="true" applyAlignment="true"/>
    <xf numFmtId="0" fontId="134" fillId="0" borderId="10" xfId="40573" applyFont="true" applyFill="true" applyBorder="true" applyAlignment="true">
      <alignment horizontal="right" vertical="top" wrapText="true"/>
    </xf>
    <xf numFmtId="0" fontId="134" fillId="0" borderId="10" xfId="0" applyFont="true" applyBorder="true" applyAlignment="true">
      <alignment horizontal="right" vertical="top" wrapText="true"/>
    </xf>
    <xf numFmtId="0" fontId="152" fillId="26" borderId="59" xfId="40423" applyFont="true" applyFill="true" applyBorder="true" applyAlignment="true">
      <alignment horizontal="left" vertical="center"/>
    </xf>
    <xf numFmtId="0" fontId="152" fillId="26" borderId="60" xfId="40435" applyFont="true" applyFill="true" applyBorder="true" applyAlignment="true">
      <alignment horizontal="left" vertical="center"/>
    </xf>
    <xf numFmtId="0" fontId="179" fillId="26" borderId="59" xfId="40429" applyFont="true" applyFill="true" applyBorder="true" applyAlignment="true">
      <alignment horizontal="left" vertical="center" wrapText="true"/>
    </xf>
    <xf numFmtId="0" fontId="152" fillId="26" borderId="60" xfId="40441" applyFont="true" applyFill="true" applyBorder="true" applyAlignment="true">
      <alignment horizontal="left" vertical="center" wrapText="true"/>
    </xf>
    <xf numFmtId="0" fontId="71" fillId="15" borderId="10" xfId="19344" applyFont="true" applyFill="true" applyAlignment="true"/>
    <xf numFmtId="0" fontId="71" fillId="3" borderId="10" xfId="19344" applyFont="true" applyAlignment="true"/>
    <xf numFmtId="0" fontId="71" fillId="15" borderId="10" xfId="19344" applyFont="true" applyFill="true"/>
    <xf numFmtId="0" fontId="71" fillId="3" borderId="10" xfId="19344" applyFont="true"/>
    <xf numFmtId="0" fontId="25" fillId="15" borderId="10" xfId="19344" applyFill="true" applyAlignment="true">
      <alignment vertical="top" wrapText="true"/>
    </xf>
    <xf numFmtId="0" fontId="25" fillId="3" borderId="10" xfId="19344" applyAlignment="true">
      <alignment wrapText="true"/>
    </xf>
    <xf numFmtId="0" fontId="152" fillId="26" borderId="59" xfId="40429" applyFont="true" applyFill="true" applyBorder="true" applyAlignment="true">
      <alignment horizontal="left" vertical="center" wrapText="true"/>
    </xf>
    <xf numFmtId="0" fontId="152" fillId="26" borderId="58" xfId="40411" applyFont="true" applyFill="true" applyBorder="true" applyAlignment="true">
      <alignment horizontal="left" vertical="center"/>
    </xf>
    <xf numFmtId="0" fontId="179" fillId="26" borderId="58" xfId="40417" applyFont="true" applyFill="true" applyBorder="true" applyAlignment="true">
      <alignment horizontal="left" vertical="center" wrapText="true"/>
    </xf>
    <xf numFmtId="0" fontId="152" fillId="3" borderId="1" xfId="40389" applyFont="true" applyBorder="true" applyAlignment="true">
      <alignment horizontal="center" vertical="center"/>
    </xf>
    <xf numFmtId="0" fontId="152" fillId="3" borderId="83" xfId="40390" applyFont="true" applyBorder="true" applyAlignment="true">
      <alignment horizontal="center" vertical="center"/>
    </xf>
    <xf numFmtId="0" fontId="152" fillId="3" borderId="90" xfId="40391" applyFont="true" applyBorder="true" applyAlignment="true">
      <alignment horizontal="center" vertical="center"/>
    </xf>
    <xf numFmtId="0" fontId="134" fillId="0" borderId="10" xfId="40555" applyFont="true" applyFill="true" applyBorder="true" applyAlignment="true">
      <alignment horizontal="right" vertical="top" wrapText="true"/>
    </xf>
    <xf numFmtId="0" fontId="134" fillId="0" borderId="10" xfId="40567" applyFont="true" applyFill="true" applyBorder="true" applyAlignment="true">
      <alignment horizontal="right" vertical="top" wrapText="true"/>
    </xf>
    <xf numFmtId="0" fontId="134" fillId="3" borderId="10" xfId="45464" applyFont="true" applyAlignment="true">
      <alignment horizontal="right" vertical="top" wrapText="true"/>
    </xf>
    <xf numFmtId="0" fontId="134" fillId="3" borderId="52" xfId="45465" applyFont="true" applyBorder="true" applyAlignment="true">
      <alignment horizontal="right" vertical="top" wrapText="true"/>
    </xf>
    <xf numFmtId="0" fontId="134" fillId="3" borderId="53" xfId="45466" applyFont="true" applyBorder="true" applyAlignment="true">
      <alignment horizontal="right" vertical="top" wrapText="true"/>
    </xf>
    <xf numFmtId="0" fontId="134" fillId="3" borderId="10" xfId="45475" applyFont="true" applyAlignment="true">
      <alignment horizontal="right" vertical="top" wrapText="true"/>
    </xf>
    <xf numFmtId="0" fontId="134" fillId="3" borderId="52" xfId="45476" applyFont="true" applyBorder="true" applyAlignment="true">
      <alignment horizontal="right" vertical="top" wrapText="true"/>
    </xf>
    <xf numFmtId="0" fontId="134" fillId="3" borderId="53" xfId="45477" applyFont="true" applyBorder="true" applyAlignment="true">
      <alignment horizontal="right" vertical="top" wrapText="true"/>
    </xf>
    <xf numFmtId="0" fontId="134" fillId="3" borderId="10" xfId="45453" applyFont="true" applyAlignment="true">
      <alignment horizontal="right" vertical="top" wrapText="true"/>
    </xf>
    <xf numFmtId="0" fontId="134" fillId="3" borderId="52" xfId="45454" applyFont="true" applyBorder="true" applyAlignment="true">
      <alignment horizontal="right" vertical="top" wrapText="true"/>
    </xf>
    <xf numFmtId="0" fontId="134" fillId="3" borderId="53" xfId="45455" applyFont="true" applyBorder="true" applyAlignment="true">
      <alignment horizontal="right" vertical="top" wrapText="true"/>
    </xf>
    <xf numFmtId="0" fontId="134" fillId="0" borderId="0" xfId="0" applyFont="true" applyAlignment="true">
      <alignment horizontal="right" vertical="top" wrapText="true"/>
    </xf>
    <xf numFmtId="0" fontId="134" fillId="0" borderId="10" xfId="40583" applyFont="true" applyFill="true" applyBorder="true" applyAlignment="true">
      <alignment horizontal="right" vertical="top" wrapText="true"/>
    </xf>
    <xf numFmtId="0" fontId="134" fillId="0" borderId="10" xfId="0" applyFont="true" applyFill="true" applyBorder="true" applyAlignment="true">
      <alignment horizontal="right" vertical="top" wrapText="true"/>
    </xf>
    <xf numFmtId="0" fontId="134" fillId="0" borderId="10" xfId="40549" applyFont="true" applyFill="true" applyBorder="true" applyAlignment="true">
      <alignment horizontal="right" vertical="top" wrapText="true"/>
    </xf>
    <xf numFmtId="0" fontId="134" fillId="0" borderId="10" xfId="40586" applyFont="true" applyFill="true" applyBorder="true" applyAlignment="true">
      <alignment horizontal="right" vertical="top" wrapText="true"/>
    </xf>
    <xf numFmtId="0" fontId="134" fillId="0" borderId="10" xfId="40612" applyFont="true" applyFill="true" applyBorder="true" applyAlignment="true">
      <alignment horizontal="right" vertical="top" wrapText="true"/>
    </xf>
    <xf numFmtId="0" fontId="134" fillId="0" borderId="10" xfId="19344" applyFont="true" applyFill="true" applyBorder="true" applyAlignment="true">
      <alignment horizontal="right" vertical="top" wrapText="true"/>
    </xf>
    <xf numFmtId="0" fontId="134" fillId="3" borderId="10" xfId="19344" applyFont="true" applyAlignment="true">
      <alignment horizontal="right" vertical="top" wrapText="true"/>
    </xf>
  </cellXfs>
  <cellStyles count="46001">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057036936" xfId="45408" xr:uid="{C87A2122-407A-44DA-8AEE-1D9760EC3C23}"/>
    <cellStyle name="style1618057036952" xfId="45407" xr:uid="{03F41A29-9E62-4048-B3FB-1556C2939462}"/>
    <cellStyle name="style1618057036983" xfId="45413" xr:uid="{81113C03-44C8-494C-A2E2-F38587344E82}"/>
    <cellStyle name="style1618057037005" xfId="45419" xr:uid="{60BEE266-BFDF-4995-A0B8-E2CD1BB53538}"/>
    <cellStyle name="style1618057037036" xfId="45414" xr:uid="{369F145C-7405-41F5-8DA5-A8A24C094599}"/>
    <cellStyle name="style1618057037083" xfId="45420" xr:uid="{52A3F739-EF52-44D9-8A33-631D69DFD6DA}"/>
    <cellStyle name="style1618057037105" xfId="45425" xr:uid="{7DD084A9-75C7-4C92-B7AC-8EC68325E457}"/>
    <cellStyle name="style1618057037137" xfId="45431" xr:uid="{C64D260E-B514-4E41-A81A-77838409F3B5}"/>
    <cellStyle name="style1618057037168" xfId="45437" xr:uid="{F7AE56D8-1FFA-4515-9301-45CEDB5EDEE3}"/>
    <cellStyle name="style1618057037184" xfId="45426" xr:uid="{4683FE79-10A4-434D-8023-595999D33419}"/>
    <cellStyle name="style1618057037206" xfId="45432" xr:uid="{EE481432-460D-4FB5-81D1-899FF54AEDC2}"/>
    <cellStyle name="style1618057037237" xfId="45438" xr:uid="{06D6E63E-F5EB-45BC-B47C-FB137A867096}"/>
    <cellStyle name="style1618057037253" xfId="45439" xr:uid="{AE0C6E19-26BA-42F4-B57C-7EE204B561DA}"/>
    <cellStyle name="style1618057037284" xfId="45440" xr:uid="{B14A8300-E020-4A3F-9A4F-BFD22E9BBFCF}"/>
    <cellStyle name="style1618057037306" xfId="45443" xr:uid="{05E8D1A0-2283-4F97-8655-6A3F3F25C2D3}"/>
    <cellStyle name="style1618057037322" xfId="45452" xr:uid="{6D0CC2FC-B024-4772-A2C0-2C1ED75F6AED}"/>
    <cellStyle name="style1618057037368" xfId="45454" xr:uid="{5CCD3C97-B207-4C20-921D-80F38083D88E}"/>
    <cellStyle name="style1618057037406" xfId="45455" xr:uid="{1382D546-B2FC-4F7E-9449-F76F469A553A}"/>
    <cellStyle name="style1618057037422" xfId="45453" xr:uid="{657D07EF-2F08-4D93-9C4F-B2A0FEB0989E}"/>
    <cellStyle name="style1618057037453" xfId="45456" xr:uid="{B171F323-67A8-43E7-AEA1-B2CA60A4C366}"/>
    <cellStyle name="style1618057037469" xfId="45457" xr:uid="{472B2B02-D8DA-4E48-B216-B744CAAE2BD8}"/>
    <cellStyle name="style1618057037500" xfId="45458" xr:uid="{063935E6-E2B9-4FB0-B497-4E19A09E7664}"/>
    <cellStyle name="style1618057037538" xfId="45459" xr:uid="{CC1B43DD-0572-4A36-A095-6A0BDC30AF9E}"/>
    <cellStyle name="style1618057037569" xfId="45460" xr:uid="{97EDDD8D-3B45-495A-B9BF-B1F2CBFFF9CB}"/>
    <cellStyle name="style1618057037585" xfId="45461" xr:uid="{B5399871-53AA-4E58-981C-855CAA30D0C7}"/>
    <cellStyle name="style1618057037607" xfId="45462" xr:uid="{0AB3A89C-5426-4703-AAB6-C5ED7B592F05}"/>
    <cellStyle name="style1618057038371" xfId="45410" xr:uid="{4C872CD3-48C0-494C-A089-1A7BB29217D8}"/>
    <cellStyle name="style1618057038402" xfId="45409" xr:uid="{BABADCA5-869D-479F-A0ED-D5D1181CF472}"/>
    <cellStyle name="style1618057038424" xfId="45415" xr:uid="{8C19546D-E084-4DA1-8F2D-19B8E7C0DD22}"/>
    <cellStyle name="style1618057038440" xfId="45421" xr:uid="{6CFC5928-CB94-49B1-9BC1-749D3AB4E0B4}"/>
    <cellStyle name="style1618057038456" xfId="45416" xr:uid="{EE5F1759-0866-4E6B-A4A9-560D3E38DA58}"/>
    <cellStyle name="style1618057038509" xfId="45422" xr:uid="{46C367BE-6DE4-44C1-B925-39D338024A0E}"/>
    <cellStyle name="style1618057038525" xfId="45427" xr:uid="{BD706173-17EF-41AE-B782-24315633377D}"/>
    <cellStyle name="style1618057038540" xfId="45433" xr:uid="{3001B225-B077-4471-AD39-7C7A3DC9E5E4}"/>
    <cellStyle name="style1618057038572" xfId="45441" xr:uid="{46962171-9FFB-421C-A54C-24FA1242968B}"/>
    <cellStyle name="style1618057038587" xfId="45428" xr:uid="{3E2234B9-0C33-4B6F-B6F3-F9F4BBB58E95}"/>
    <cellStyle name="style1618057038609" xfId="45434" xr:uid="{1F65A50C-D301-4A6B-A1E3-16AD1F56CC6E}"/>
    <cellStyle name="style1618057038641" xfId="45442" xr:uid="{A90C86A4-5EB4-42BD-82E3-A7A2B003328D}"/>
    <cellStyle name="style1618057038656" xfId="45444" xr:uid="{B66ADCDE-300B-46FD-B15F-952A7AEA9131}"/>
    <cellStyle name="style1618057038672" xfId="45445" xr:uid="{C91063BB-3963-4709-9506-9107CEEB501A}"/>
    <cellStyle name="style1618057038710" xfId="45451" xr:uid="{F89241BE-596F-482F-9473-1374969E76C7}"/>
    <cellStyle name="style1618057038726" xfId="45463" xr:uid="{4750EE8C-2FB5-4535-801E-49C642EF4D0D}"/>
    <cellStyle name="style1618057038773" xfId="45465" xr:uid="{1541A75E-1AD5-4A00-A1F9-5ED1D2D91F90}"/>
    <cellStyle name="style1618057038788" xfId="45466" xr:uid="{C6F478C2-CC02-4AD1-9467-FC829AC53782}"/>
    <cellStyle name="style1618057038810" xfId="45464" xr:uid="{6FB12A8C-2F89-42E0-9317-EB9F738C6286}"/>
    <cellStyle name="style1618057038841" xfId="45467" xr:uid="{DD1DD55F-E67A-4368-8573-3A1D6E7BC667}"/>
    <cellStyle name="style1618057038857" xfId="45468" xr:uid="{2CAFB821-646C-41AE-8F04-2B0BC60A0AAD}"/>
    <cellStyle name="style1618057038872" xfId="45469" xr:uid="{9B1C28AB-6D89-4AA2-9390-6296D84FF363}"/>
    <cellStyle name="style1618057038926" xfId="45470" xr:uid="{827DBDAC-5183-4C77-B339-48670A4AAAF1}"/>
    <cellStyle name="style1618057038941" xfId="45471" xr:uid="{CCF65E1B-E05D-434A-99F5-8823D192D523}"/>
    <cellStyle name="style1618057038957" xfId="45472" xr:uid="{A20E0CA3-F9C2-4C1C-92A3-2A1B8AB3A20F}"/>
    <cellStyle name="style1618057038973" xfId="45473" xr:uid="{8A4490AF-CE41-4456-B9CD-49F7B18E5204}"/>
    <cellStyle name="style1618057039758" xfId="45412" xr:uid="{BC397CA9-29DC-43DF-807A-8E743C461EE0}"/>
    <cellStyle name="style1618057039789" xfId="45411" xr:uid="{EA03D356-E510-478F-8278-A80745464B76}"/>
    <cellStyle name="style1618057039812" xfId="45417" xr:uid="{77DB42B8-1C1F-4B1F-A1DB-29091B09461D}"/>
    <cellStyle name="style1618057039828" xfId="45423" xr:uid="{684C53E9-5750-423A-9776-3D7DA482CDA6}"/>
    <cellStyle name="style1618057039843" xfId="45418" xr:uid="{D512F7ED-4683-45BD-B5D0-98998DE2019D}"/>
    <cellStyle name="style1618057039890" xfId="45424" xr:uid="{3A7B2013-C6BD-4A28-A3E1-B8ABDE45563D}"/>
    <cellStyle name="style1618057039912" xfId="45429" xr:uid="{63FD7DA1-993C-4A85-A62C-5493BB5190B9}"/>
    <cellStyle name="style1618057039928" xfId="45435" xr:uid="{E2F86251-34E7-48F2-843D-CA4BB2449DFD}"/>
    <cellStyle name="style1618057039959" xfId="45446" xr:uid="{E3C6184C-90A5-4E3E-B24E-B2F5FBC2B5C7}"/>
    <cellStyle name="style1618057039975" xfId="45430" xr:uid="{AD405B83-0071-4987-98B6-ABE00F668A8A}"/>
    <cellStyle name="style1618057040006" xfId="45436" xr:uid="{32132EE0-BB0A-4A28-948E-80008F026300}"/>
    <cellStyle name="style1618057040028" xfId="45447" xr:uid="{3CFE83D6-B3DF-4F4F-AA44-3A6D137DE335}"/>
    <cellStyle name="style1618057040044" xfId="45448" xr:uid="{AAAEEB38-119F-467C-AE1B-F7B24CB17076}"/>
    <cellStyle name="style1618057040075" xfId="45449" xr:uid="{82B6E29C-F11B-4C0C-A634-E13FA2D88E45}"/>
    <cellStyle name="style1618057040091" xfId="45450" xr:uid="{29379AA2-5508-49C1-9D65-8F3171948EEC}"/>
    <cellStyle name="style1618057040113" xfId="45474" xr:uid="{8935E443-A49D-43AE-B93D-93368EBCD6E9}"/>
    <cellStyle name="style1618057040160" xfId="45476" xr:uid="{D6D92B8B-95B2-43A7-926F-2C9C09A3673A}"/>
    <cellStyle name="style1618057040191" xfId="45477" xr:uid="{228A9A35-6C49-49F9-B13B-D1826EDF8929}"/>
    <cellStyle name="style1618057040213" xfId="45475" xr:uid="{F3E62A4A-B3B9-4D18-A102-366692A2E8CD}"/>
    <cellStyle name="style1618057040229" xfId="45478" xr:uid="{C04D67FB-9C0C-426B-BD89-E907CE4B0EAD}"/>
    <cellStyle name="style1618057040244" xfId="45479" xr:uid="{F2DFB6A7-1993-4596-9AFA-AC3CA355F931}"/>
    <cellStyle name="style1618057040276" xfId="45480" xr:uid="{D599CC80-8F02-4DCC-925C-151F6207731B}"/>
    <cellStyle name="style1618057040313" xfId="45481" xr:uid="{5FD9BA8E-870A-4FFE-A9AC-D4210651F27E}"/>
    <cellStyle name="style1618057040329" xfId="45482" xr:uid="{2D2E6145-430A-4AEB-9579-4F1D369BDFC1}"/>
    <cellStyle name="style1618057040360" xfId="45483" xr:uid="{87BE7072-9B36-4269-B272-98D3A23144DE}"/>
    <cellStyle name="style1618057040376" xfId="45484" xr:uid="{3D11CAAE-C7BA-43FF-9B68-2F6D01F2244F}"/>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0315054216" xfId="44927" xr:uid="{97CA528E-D84F-44C6-A143-CF162446E156}"/>
    <cellStyle name="style1620315054232" xfId="44928" xr:uid="{7B73007C-A049-412E-8488-5D73EFAEBC9A}"/>
    <cellStyle name="style1620315054258" xfId="44939" xr:uid="{40873107-B000-4539-A12D-E609848A6CD3}"/>
    <cellStyle name="style1620315054270" xfId="44940" xr:uid="{F7E7869A-8ECB-4CD4-BD1E-12A31E00E782}"/>
    <cellStyle name="style1620315054317" xfId="44930" xr:uid="{958557C7-FA2D-4DB2-A31C-A0E2D7780D4B}"/>
    <cellStyle name="style1620315054332" xfId="44931" xr:uid="{7DD5A9FA-13EE-42B7-8CD9-2BB7831BD8A0}"/>
    <cellStyle name="style1620315054370" xfId="44929" xr:uid="{0B337EB7-BC85-43F7-BAE3-B05F89013ED8}"/>
    <cellStyle name="style1620315054390" xfId="44932" xr:uid="{100E3ACE-826C-41E0-BBF7-D472932364E7}"/>
    <cellStyle name="style1620315054411" xfId="44941" xr:uid="{3646102C-BC87-4BF7-A722-F812654FB176}"/>
    <cellStyle name="style1620315054427" xfId="44942" xr:uid="{7831F338-B4D9-4BEA-A271-70BCF4E0EF00}"/>
    <cellStyle name="style1620315054442" xfId="44943" xr:uid="{F40BC599-1B7F-4F13-9FE2-1DFA322EE6CE}"/>
    <cellStyle name="style1620315054470" xfId="44944" xr:uid="{1B94964B-9283-4F5A-B6A3-62FA9652CC28}"/>
    <cellStyle name="style1620315054486" xfId="44951" xr:uid="{1FB6E7C7-CBE2-492D-A3F2-562CDF791C66}"/>
    <cellStyle name="style1620315054517" xfId="44963" xr:uid="{422F1359-9B48-4EAA-93DE-7A6BABD656E4}"/>
    <cellStyle name="style1620315054532" xfId="44952" xr:uid="{2F53207F-D142-4D7C-A0A9-A1A042258D29}"/>
    <cellStyle name="style1620315054564" xfId="44964" xr:uid="{33A121CC-C7B6-4038-94B4-406EF21F64BC}"/>
    <cellStyle name="style1620315054586" xfId="44975" xr:uid="{25796F37-2509-4DFA-8447-B837ED213932}"/>
    <cellStyle name="style1620315054601" xfId="44976" xr:uid="{482126D8-EFAE-48C5-977D-6381EC5A0509}"/>
    <cellStyle name="style1620315054617" xfId="44953" xr:uid="{E8172C5C-8167-4632-B47D-44938E62DABB}"/>
    <cellStyle name="style1620315054648" xfId="44954" xr:uid="{F75C3026-4FA2-49F0-BCC2-A5EF7C258DE9}"/>
    <cellStyle name="style1620315054670" xfId="44955" xr:uid="{3243BD33-FF99-4B13-B4A1-06648C0A5F26}"/>
    <cellStyle name="style1620315054686" xfId="44956" xr:uid="{53938C4A-FA82-428D-98EC-522A74CED5BE}"/>
    <cellStyle name="style1620315054702" xfId="44965" xr:uid="{84DC2806-385C-4E8B-8F3C-6AE3ED05C8E0}"/>
    <cellStyle name="style1620315054733" xfId="44966" xr:uid="{E517BC43-9C51-4AB8-ABE4-F9A457A6E102}"/>
    <cellStyle name="style1620315054749" xfId="44967" xr:uid="{F51FB6F7-57A7-4D96-ADE2-AE940CD99156}"/>
    <cellStyle name="style1620315054771" xfId="44968" xr:uid="{6913F462-C121-422C-84B4-7CCBE3743CF0}"/>
    <cellStyle name="style1620315054802" xfId="44977" xr:uid="{50446ECA-D788-43A8-9ED8-876407480402}"/>
    <cellStyle name="style1620315054818" xfId="44978" xr:uid="{BD0382E6-4EFA-4329-8117-293734472898}"/>
    <cellStyle name="style1620315054833" xfId="44979" xr:uid="{6629FCA9-A55B-4B73-9488-26F3FBB92998}"/>
    <cellStyle name="style1620315054864" xfId="44980" xr:uid="{298645AB-C5A2-44FA-A8C8-348784575C66}"/>
    <cellStyle name="style1620315055820" xfId="44987" xr:uid="{74BA1847-8759-4CA2-8642-69C2F30AF806}"/>
    <cellStyle name="style1620315055851" xfId="44988" xr:uid="{E82B9A08-94F2-4A73-9D51-4C040211DA3E}"/>
    <cellStyle name="style1620315055873" xfId="44999" xr:uid="{9351D261-E39E-496B-8009-10E85C1E0A87}"/>
    <cellStyle name="style1620315055889" xfId="45000" xr:uid="{A80F197C-2217-4A3B-B9F6-5DA658AB5F69}"/>
    <cellStyle name="style1620315055936" xfId="44990" xr:uid="{015300EA-123E-48D1-8E04-B3667023F1AC}"/>
    <cellStyle name="style1620315055951" xfId="44991" xr:uid="{33C5D763-BF0B-4AF8-AC19-B7A5A77572A5}"/>
    <cellStyle name="style1620315055973" xfId="44989" xr:uid="{EBAFD022-0400-4425-974F-4F737C6E0AEE}"/>
    <cellStyle name="style1620315055989" xfId="44992" xr:uid="{E94273E2-9619-4278-872C-3E3201F7721F}"/>
    <cellStyle name="style1620315056020" xfId="45001" xr:uid="{52E4A3FC-BC9D-4294-A021-77DA2693C7EA}"/>
    <cellStyle name="style1620315056036" xfId="45002" xr:uid="{03AE13C8-934C-4789-8904-C63300BDAC12}"/>
    <cellStyle name="style1620315056052" xfId="45003" xr:uid="{31CFA320-68F0-4C61-9B04-12BF695FD784}"/>
    <cellStyle name="style1620315056074" xfId="45004" xr:uid="{0EE0D35F-5948-408F-86E1-B6E6A7F86027}"/>
    <cellStyle name="style1620315056105" xfId="45011" xr:uid="{79992EE5-B63F-42B5-99FF-00075AA8498D}"/>
    <cellStyle name="style1620315056121" xfId="45023" xr:uid="{6F4CC39D-785C-43D3-AE64-ABBF237C83C3}"/>
    <cellStyle name="style1620315056136" xfId="45012" xr:uid="{A8E9E2E7-B5EB-4235-A88F-A5CBA400C191}"/>
    <cellStyle name="style1620315056168" xfId="45024" xr:uid="{3C323D03-3055-42F3-8A91-6F74792C7594}"/>
    <cellStyle name="style1620315056190" xfId="45035" xr:uid="{9D0A2C81-9B9B-4787-99BA-4785B092606A}"/>
    <cellStyle name="style1620315056205" xfId="45036" xr:uid="{EEB2C035-3790-4C48-8608-C487D090BF36}"/>
    <cellStyle name="style1620315056237" xfId="45013" xr:uid="{0C865BC4-C9B8-4A07-AEA3-43F85E883778}"/>
    <cellStyle name="style1620315056259" xfId="45014" xr:uid="{49D193E1-955A-4E19-9C44-717DB3A7A02B}"/>
    <cellStyle name="style1620315056274" xfId="45015" xr:uid="{1186D678-B3C0-47A6-A69F-883DEB59F608}"/>
    <cellStyle name="style1620315056306" xfId="45016" xr:uid="{4939446A-D622-4BF3-BB18-D7A1A4474BA3}"/>
    <cellStyle name="style1620315056321" xfId="45025" xr:uid="{4358DB4F-E3D4-4087-BDC9-FBBE7766CF8A}"/>
    <cellStyle name="style1620315056337" xfId="45026" xr:uid="{21B14C90-CA86-4B65-AC3F-125DCEF565C4}"/>
    <cellStyle name="style1620315056368" xfId="45027" xr:uid="{1922747A-261C-4BC9-81EB-3691EE504907}"/>
    <cellStyle name="style1620315056390" xfId="45028" xr:uid="{8786E72F-E318-447D-B102-3FA69CD68C0E}"/>
    <cellStyle name="style1620315056421" xfId="45037" xr:uid="{181D6D3A-4E7B-4A73-96C8-FF7CBD9CC7C1}"/>
    <cellStyle name="style1620315056437" xfId="45038" xr:uid="{D57E21C8-3680-44DE-A322-161C5235942A}"/>
    <cellStyle name="style1620315056468" xfId="45039" xr:uid="{57FEB7A3-0CCA-46D7-9EAC-118FD9C95741}"/>
    <cellStyle name="style1620315056490" xfId="45040" xr:uid="{FACD47D7-71F9-4FBF-A105-876E01E7BE9F}"/>
    <cellStyle name="style1620315057440" xfId="45047" xr:uid="{40FCD64C-2FF0-4116-AD10-92D7FD3567BA}"/>
    <cellStyle name="style1620315057471" xfId="45048" xr:uid="{EC1D434B-1A86-4BE0-89EA-57F643667801}"/>
    <cellStyle name="style1620315057493" xfId="45059" xr:uid="{58768A1B-333C-49C3-B7EB-BB40F32B7A65}"/>
    <cellStyle name="style1620315057509" xfId="45060" xr:uid="{9B970BD0-3FB1-460A-9D98-7F8EF60CFA5E}"/>
    <cellStyle name="style1620315057556" xfId="45050" xr:uid="{03751770-4B64-4D9A-92E8-FF1CBBFD7353}"/>
    <cellStyle name="style1620315057578" xfId="45051" xr:uid="{832EAAB6-7518-436C-B380-F8C68964320F}"/>
    <cellStyle name="style1620315057594" xfId="45049" xr:uid="{652148A2-C890-4A7A-84C8-502ACD041B43}"/>
    <cellStyle name="style1620315057625" xfId="45052" xr:uid="{853DA659-2265-4658-8B4A-D3B439FD6F81}"/>
    <cellStyle name="style1620315057648" xfId="45061" xr:uid="{B2D64FDC-12DF-47C8-BE1E-C3CB21A59FE1}"/>
    <cellStyle name="style1620315057669" xfId="45062" xr:uid="{AA6A8CCD-D15F-4ED2-9A05-E314FD55CE1E}"/>
    <cellStyle name="style1620315057678" xfId="45063" xr:uid="{6466E4B2-B1E8-4BD0-A21A-7AC0212CDBE0}"/>
    <cellStyle name="style1620315057709" xfId="45064" xr:uid="{F13B328A-54E0-40A9-88C5-5E706EBAD391}"/>
    <cellStyle name="style1620315057725" xfId="45071" xr:uid="{56D3920D-3ABB-4719-A4BD-FEDF5D8C03AA}"/>
    <cellStyle name="style1620315057741" xfId="45083" xr:uid="{8E84DD39-5A7E-49FF-BF16-AE088624C44C}"/>
    <cellStyle name="style1620315057772" xfId="45095" xr:uid="{1D831AC9-8096-489C-8A99-124702A8BA70}"/>
    <cellStyle name="style1620315057794" xfId="45072" xr:uid="{0D1F1CD5-FCCE-42FF-AD8B-73F752451E2D}"/>
    <cellStyle name="style1620315057810" xfId="45084" xr:uid="{D5858045-103B-4D04-89B8-334FC3F5F65E}"/>
    <cellStyle name="style1620315057825" xfId="45096" xr:uid="{077BE577-958E-4D99-82F2-949BB4C55202}"/>
    <cellStyle name="style1620315057857" xfId="45073" xr:uid="{B11A0A8A-95B7-4A30-BA88-766AF15B1BD0}"/>
    <cellStyle name="style1620315057879" xfId="45074" xr:uid="{C5E06D26-A722-41AB-BF24-B573D45710F8}"/>
    <cellStyle name="style1620315057894" xfId="45075" xr:uid="{ECE7130F-C17A-40B8-96FC-326350771BD6}"/>
    <cellStyle name="style1620315057926" xfId="45076" xr:uid="{F6FD179D-6B2F-4AE3-8460-D277B0AE425A}"/>
    <cellStyle name="style1620315057941" xfId="45085" xr:uid="{464B3A0E-520B-456D-8DE4-429E8E4F6B89}"/>
    <cellStyle name="style1620315057957" xfId="45086" xr:uid="{C8005B95-89B5-496C-84BB-C56614DA2016}"/>
    <cellStyle name="style1620315057979" xfId="45087" xr:uid="{B1B1EDF9-F5F0-4991-8E0A-3AA1F74464E5}"/>
    <cellStyle name="style1620315058010" xfId="45088" xr:uid="{3F5D1E74-F5D2-453A-B13A-38B596AE5D19}"/>
    <cellStyle name="style1620315058026" xfId="45097" xr:uid="{AF7B71C2-9BA6-4857-A292-87B145ACA393}"/>
    <cellStyle name="style1620315058057" xfId="45098" xr:uid="{2AC2A439-A336-44AE-8BF5-F5A609B6831D}"/>
    <cellStyle name="style1620315058079" xfId="45099" xr:uid="{C509E267-EB6A-49AF-BF4B-15F0511D5125}"/>
    <cellStyle name="style1620315058095" xfId="45100" xr:uid="{3DE5563B-7A03-4B76-8657-B4D42FFCB55C}"/>
    <cellStyle name="style1620315059059" xfId="44933" xr:uid="{C0A9EC57-04FA-43E3-BEBC-3001A5B74880}"/>
    <cellStyle name="style1620315059081" xfId="44934" xr:uid="{E44351E3-3527-4736-92FB-985311FA5115}"/>
    <cellStyle name="style1620315059113" xfId="44945" xr:uid="{095D3B53-E07E-4F6D-816C-DEF90048E326}"/>
    <cellStyle name="style1620315059128" xfId="44946" xr:uid="{322859BD-82DB-4930-AD5C-3212FA2F9072}"/>
    <cellStyle name="style1620315059175" xfId="44936" xr:uid="{0AAF8D3A-AF3F-4847-BD40-F1F878E36F99}"/>
    <cellStyle name="style1620315059197" xfId="44937" xr:uid="{4EEBCBF7-4812-4440-A1A1-73901729D2FF}"/>
    <cellStyle name="style1620315059213" xfId="44935" xr:uid="{179DDCE8-ABD3-4D45-94C7-A23E192B2F4A}"/>
    <cellStyle name="style1620315059244" xfId="44938" xr:uid="{22B11B19-4B26-4A79-A1A8-A60F153A9C1D}"/>
    <cellStyle name="style1620315059261" xfId="44947" xr:uid="{5A8355A7-1D76-4B14-9F52-1FB793ED0706}"/>
    <cellStyle name="style1620315059282" xfId="44948" xr:uid="{46036DFE-05FF-4ED3-8438-4361A419B873}"/>
    <cellStyle name="style1620315059298" xfId="44949" xr:uid="{3AABD4B2-9AD2-4514-B463-225A83E17019}"/>
    <cellStyle name="style1620315059329" xfId="44950" xr:uid="{FF647B22-236C-420A-BDAB-2C6D93E02BD2}"/>
    <cellStyle name="style1620315059345" xfId="44957" xr:uid="{4363D9A0-717C-44D3-AC82-FEB9CDC575D1}"/>
    <cellStyle name="style1620315059360" xfId="44969" xr:uid="{5290419B-BFC4-4E8C-BFF3-9BA1B61E3E42}"/>
    <cellStyle name="style1620315059382" xfId="44958" xr:uid="{01EF6E41-A2E2-42C6-9591-A10F750F1E02}"/>
    <cellStyle name="style1620315059414" xfId="44970" xr:uid="{B4FC2E6F-B92E-4637-A6AB-7A21E2621FF9}"/>
    <cellStyle name="style1620315059429" xfId="44981" xr:uid="{A89197C5-B7DE-4296-8B68-21771C0D4B46}"/>
    <cellStyle name="style1620315059445" xfId="44982" xr:uid="{ED90642C-3F31-4ACA-A434-8A50D090C79C}"/>
    <cellStyle name="style1620315059476" xfId="44959" xr:uid="{94FC9601-D6CD-4B49-AA69-163C46D67750}"/>
    <cellStyle name="style1620315059498" xfId="44960" xr:uid="{66414583-95EA-4811-9A4C-51250A02325E}"/>
    <cellStyle name="style1620315059514" xfId="44961" xr:uid="{6E819F66-3A2F-4036-BFE0-D637DC331FFA}"/>
    <cellStyle name="style1620315059545" xfId="44962" xr:uid="{D946ABFC-756E-4F27-9A69-BE7B5D3A9B94}"/>
    <cellStyle name="style1620315059561" xfId="44971" xr:uid="{9436356A-F095-40A8-8796-EC03A1F5A76B}"/>
    <cellStyle name="style1620315059583" xfId="44972" xr:uid="{C923D212-0999-4156-A511-ED1FA1DC9356}"/>
    <cellStyle name="style1620315059599" xfId="44973" xr:uid="{23510A05-F434-4BD0-AD87-CC9028D73436}"/>
    <cellStyle name="style1620315059630" xfId="44974" xr:uid="{AB79180B-5030-4088-8D16-E75BA752D730}"/>
    <cellStyle name="style1620315059645" xfId="44983" xr:uid="{D14AEE11-3027-4A49-A5F2-9F64BC9EF881}"/>
    <cellStyle name="style1620315059677" xfId="44984" xr:uid="{5B20FBA6-A636-4706-885D-696F405954E2}"/>
    <cellStyle name="style1620315059699" xfId="44985" xr:uid="{2C348839-EAFB-4BB0-980A-32C67CC6722A}"/>
    <cellStyle name="style1620315059715" xfId="44986" xr:uid="{A6A0B568-B47D-48F6-A038-58AAAEA85C71}"/>
    <cellStyle name="style1620315060663" xfId="44993" xr:uid="{A8C6FBE0-4147-40D2-B1AE-08111AF516CE}"/>
    <cellStyle name="style1620315060685" xfId="44994" xr:uid="{D279F63E-E38A-4886-89BB-77759CA7CBF8}"/>
    <cellStyle name="style1620315060717" xfId="45005" xr:uid="{85FA37BE-E0F6-4B56-9175-ABFAEB6E193F}"/>
    <cellStyle name="style1620315060732" xfId="45006" xr:uid="{71A8FC0A-BCF6-4E60-97E8-26764C17C20E}"/>
    <cellStyle name="style1620315060786" xfId="44996" xr:uid="{899EB57C-B913-4E71-AE7A-065C505BC677}"/>
    <cellStyle name="style1620315060801" xfId="44997" xr:uid="{7850A9C8-74D2-401B-AEAC-CF44A9338C54}"/>
    <cellStyle name="style1620315060817" xfId="44995" xr:uid="{ADCA17F8-3BE5-4870-A353-184DDBE5538C}"/>
    <cellStyle name="style1620315060848" xfId="44998" xr:uid="{B4B0D3BF-4165-450F-B318-716635F99BB0}"/>
    <cellStyle name="style1620315060864" xfId="45007" xr:uid="{4B978D51-0E9F-4A98-868F-18D520B1C74E}"/>
    <cellStyle name="style1620315060886" xfId="45008" xr:uid="{5762FC23-A7CD-42C7-A33F-8A998F77B296}"/>
    <cellStyle name="style1620315060901" xfId="45009" xr:uid="{4FA81308-47B6-4BDF-AB7F-3EC1DE72F054}"/>
    <cellStyle name="style1620315060933" xfId="45010" xr:uid="{E4FBC65D-7726-47E7-A588-C4C25BB37D18}"/>
    <cellStyle name="style1620315060948" xfId="45017" xr:uid="{CDCDEB4B-49D8-469D-89C9-75E8CE485D26}"/>
    <cellStyle name="style1620315060980" xfId="45029" xr:uid="{48CA241E-582D-4737-8463-E20F3DB4E8D3}"/>
    <cellStyle name="style1620315061002" xfId="45018" xr:uid="{B7C5566B-D86B-4C72-9B72-E50D0DC11242}"/>
    <cellStyle name="style1620315061017" xfId="45030" xr:uid="{08FA4110-8576-4011-9064-F3348B58739B}"/>
    <cellStyle name="style1620315061033" xfId="45041" xr:uid="{90C12C9A-41E6-43EB-8003-23F1EDCEE900}"/>
    <cellStyle name="style1620315061064" xfId="45042" xr:uid="{FFCC1FC4-65F4-47E8-BB89-8AAEB1837892}"/>
    <cellStyle name="style1620315061086" xfId="45019" xr:uid="{2DC7C78E-007D-457E-AEEF-75CA7A1B7940}"/>
    <cellStyle name="style1620315061102" xfId="45020" xr:uid="{973D37EA-C7D3-452A-B8B9-165724977885}"/>
    <cellStyle name="style1620315061118" xfId="45021" xr:uid="{BBA795EF-1E2F-4EEC-BC49-353C9FAF921D}"/>
    <cellStyle name="style1620315061149" xfId="45022" xr:uid="{43898A2C-ED35-49CF-ABA4-BAE9762FF66E}"/>
    <cellStyle name="style1620315061165" xfId="45031" xr:uid="{C2C2414C-1201-4647-B7F9-8858B66064C4}"/>
    <cellStyle name="style1620315061187" xfId="45032" xr:uid="{8BF601B7-4698-46F0-8017-EF39146F912C}"/>
    <cellStyle name="style1620315061202" xfId="45033" xr:uid="{0DF2B4B6-C869-4A84-BA05-383C7D920934}"/>
    <cellStyle name="style1620315061234" xfId="45034" xr:uid="{B076F768-0320-4311-BE48-E415A471DBED}"/>
    <cellStyle name="style1620315061263" xfId="45043" xr:uid="{F1D6808A-59D3-456F-BC8B-D236C8E2F39F}"/>
    <cellStyle name="style1620315061287" xfId="45044" xr:uid="{84BA2EF2-4594-4357-8F16-3FEE8A600F7B}"/>
    <cellStyle name="style1620315061303" xfId="45045" xr:uid="{EAFC3436-7BA3-478D-B542-848154D820BC}"/>
    <cellStyle name="style1620315061334" xfId="45046" xr:uid="{A4DA5CC4-4A42-440B-A07A-1C0BCB70C926}"/>
    <cellStyle name="style1620315062305" xfId="45053" xr:uid="{B5D632F8-670E-414F-93B9-D02D1B87CDB2}"/>
    <cellStyle name="style1620315062336" xfId="45054" xr:uid="{E682C3C3-A4F9-4AC9-8AD3-8F3B78658F93}"/>
    <cellStyle name="style1620315062352" xfId="45065" xr:uid="{755E6788-91F2-4871-B2F9-0EB5FAF763DC}"/>
    <cellStyle name="style1620315062367" xfId="45066" xr:uid="{A32FA6D3-8AF3-4DD8-A5CA-750DFF04427E}"/>
    <cellStyle name="style1620315062421" xfId="45056" xr:uid="{C6810DEA-EB83-4E9F-875A-2B034C521F60}"/>
    <cellStyle name="style1620315062436" xfId="45057" xr:uid="{376C6FB5-8717-4470-AD4A-AD0A4644E6C3}"/>
    <cellStyle name="style1620315062452" xfId="45055" xr:uid="{FDC832F6-62B3-48D8-8A7E-0A48B6098129}"/>
    <cellStyle name="style1620315062483" xfId="45058" xr:uid="{DC6DE2B1-91D6-48D3-A63A-C52FB35B7DED}"/>
    <cellStyle name="style1620315062505" xfId="45067" xr:uid="{8BF63BF1-1727-4478-9F1F-0738C8CA0D7B}"/>
    <cellStyle name="style1620315062521" xfId="45068" xr:uid="{18968964-9451-46C5-912D-0CF80EE6A7C6}"/>
    <cellStyle name="style1620315062552" xfId="45069" xr:uid="{2F4050E8-191B-4B13-9823-044012EB23E7}"/>
    <cellStyle name="style1620315062568" xfId="45070" xr:uid="{ACD94F97-EFB4-4C71-99C1-8EC12008C208}"/>
    <cellStyle name="style1620315062590" xfId="45077" xr:uid="{BEAC10DE-5F44-488D-AF4D-800EF812333F}"/>
    <cellStyle name="style1620315062606" xfId="45089" xr:uid="{1C4A7A1B-5486-4B42-AC69-808E8CE43DA7}"/>
    <cellStyle name="style1620315062637" xfId="45101" xr:uid="{2D56B98D-F5D3-47D9-A992-B1C908A1A45A}"/>
    <cellStyle name="style1620315062653" xfId="45078" xr:uid="{981CA9AA-8205-46F0-BC41-CFFD8F666A48}"/>
    <cellStyle name="style1620315062668" xfId="45090" xr:uid="{D52914E0-19B5-41CA-8018-3FE4A1A8A103}"/>
    <cellStyle name="style1620315062690" xfId="45102" xr:uid="{236C56B4-4E48-4A0D-B0FE-4FB970AACD10}"/>
    <cellStyle name="style1620315062722" xfId="45079" xr:uid="{E5A908AE-EFF4-4C2B-88E8-39C39EA3E1DF}"/>
    <cellStyle name="style1620315062737" xfId="45080" xr:uid="{A502619C-01D4-45EA-9C9A-7A545B67A957}"/>
    <cellStyle name="style1620315062768" xfId="45081" xr:uid="{FCA36FB0-2734-4D09-B431-1A097E904109}"/>
    <cellStyle name="style1620315062791" xfId="45082" xr:uid="{5C48A5DD-72F4-4558-8D30-98833E2F1379}"/>
    <cellStyle name="style1620315062806" xfId="45091" xr:uid="{4513794E-9C65-4D67-A80C-3D93615CE376}"/>
    <cellStyle name="style1620315062822" xfId="45092" xr:uid="{F0DBE480-5C56-463A-8FE7-E1DA3924D1EF}"/>
    <cellStyle name="style1620315062853" xfId="45093" xr:uid="{5E490438-5FA0-4D20-8477-5450FC048016}"/>
    <cellStyle name="style1620315062869" xfId="45094" xr:uid="{D1F535C2-969A-4CFE-8E55-284E7DFA5116}"/>
    <cellStyle name="style1620315062891" xfId="45103" xr:uid="{3F3E594D-AF6D-423A-AC44-31B431404D9D}"/>
    <cellStyle name="style1620315062922" xfId="45104" xr:uid="{783AE3E5-57DD-4311-9FA1-0E4C6BC07E28}"/>
    <cellStyle name="style1620315062938" xfId="45105" xr:uid="{C6D4F948-4308-43B0-A26F-95044E8B59AB}"/>
    <cellStyle name="style1620315062953" xfId="45106" xr:uid="{78B26567-BECA-412A-A702-029C00EA949C}"/>
    <cellStyle name="style1620315064025" xfId="45107" xr:uid="{B8C785C2-4F8A-491A-97A8-CFF1AB9942A9}"/>
    <cellStyle name="style1620315064041" xfId="45108" xr:uid="{0090651D-C9FD-40F9-993F-6FB1DAD37660}"/>
    <cellStyle name="style1620315064072" xfId="45119" xr:uid="{E40E671B-1614-4515-8E9D-C4CAE5773BAB}"/>
    <cellStyle name="style1620315064094" xfId="45120" xr:uid="{15CEE319-DA21-41B9-BD6E-2CAE3022E914}"/>
    <cellStyle name="style1620315064125" xfId="45110" xr:uid="{B5823CB3-B063-4604-BE88-B15794940594}"/>
    <cellStyle name="style1620315064157" xfId="45111" xr:uid="{CEFAB7A9-0AC8-46E6-9F29-E8B02A5DFF8E}"/>
    <cellStyle name="style1620315064172" xfId="45109" xr:uid="{0B3F69FD-482B-40FE-8AB0-F70EDB8EF3C2}"/>
    <cellStyle name="style1620315064194" xfId="45112" xr:uid="{330012BE-77F4-4718-934E-D5A24DF72AD9}"/>
    <cellStyle name="style1620315064226" xfId="45121" xr:uid="{3DCDEE9B-C3B6-48B8-A5D6-B49E2CF9511B}"/>
    <cellStyle name="style1620315064241" xfId="45122" xr:uid="{A99CC72B-CF42-4293-BABF-481E0E0CB41B}"/>
    <cellStyle name="style1620315064264" xfId="45123" xr:uid="{27AAF7D5-C781-43AD-90FF-01118BD9EEB5}"/>
    <cellStyle name="style1620315064280" xfId="45124" xr:uid="{245021D9-AC47-46B0-9CF8-D346D20462F6}"/>
    <cellStyle name="style1620315064310" xfId="45131" xr:uid="{3926E2C7-B939-4AF0-854A-0EEFACF9EC9D}"/>
    <cellStyle name="style1620315064326" xfId="45143" xr:uid="{6B5634DF-E6DE-47A6-95CD-B014A046FE4D}"/>
    <cellStyle name="style1620315064341" xfId="45132" xr:uid="{65EEB586-58A1-49BD-B937-4D0A498505DD}"/>
    <cellStyle name="style1620315064373" xfId="45144" xr:uid="{6F1FD397-133A-4BA1-B86D-A9E3E527516D}"/>
    <cellStyle name="style1620315064395" xfId="45155" xr:uid="{BC8BA0E3-07CD-4463-867C-818796C84224}"/>
    <cellStyle name="style1620315064410" xfId="45156" xr:uid="{5552A84C-CCB2-47AD-AB49-A6D989C64DF3}"/>
    <cellStyle name="style1620315064442" xfId="45133" xr:uid="{D4D4ACAF-A8DA-43B5-A797-1D72165314C6}"/>
    <cellStyle name="style1620315064457" xfId="45134" xr:uid="{44F0B972-D1EA-4669-BF92-F17D56C1FBF7}"/>
    <cellStyle name="style1620315064473" xfId="45135" xr:uid="{68AE1B76-B577-4654-8370-09A0EA4B49B6}"/>
    <cellStyle name="style1620315064495" xfId="45136" xr:uid="{431A774F-8E3D-4A46-894A-95E97E6932C7}"/>
    <cellStyle name="style1620315064526" xfId="45145" xr:uid="{EFDDE90D-6044-4BEE-94EE-0587451EF0D6}"/>
    <cellStyle name="style1620315064542" xfId="45146" xr:uid="{CB9F4495-5721-4D15-902C-8E54419D5481}"/>
    <cellStyle name="style1620315064558" xfId="45147" xr:uid="{D5F24127-AC88-4C1F-9DF5-FF442B4570C1}"/>
    <cellStyle name="style1620315064589" xfId="45148" xr:uid="{9B99B2A6-88AC-4116-9FFB-D82088FE5F17}"/>
    <cellStyle name="style1620315064611" xfId="45157" xr:uid="{AB0C1970-5698-4990-950B-A9615DECEA42}"/>
    <cellStyle name="style1620315064627" xfId="45158" xr:uid="{D170CAA0-A82A-49DF-A0F2-A5E2CECB8C8D}"/>
    <cellStyle name="style1620315064658" xfId="45159" xr:uid="{7EFB6D66-9F29-437F-BE32-09FACC94C435}"/>
    <cellStyle name="style1620315064673" xfId="45160" xr:uid="{C824415D-BD14-4B2D-9641-10EDC9EA0BFC}"/>
    <cellStyle name="style1620315065675" xfId="45167" xr:uid="{9D268ACC-1F39-47EC-ABB5-2233E6CD9CD8}"/>
    <cellStyle name="style1620315065691" xfId="45168" xr:uid="{764DE876-3C43-4681-A8DF-3E63617C6BEB}"/>
    <cellStyle name="style1620315065713" xfId="45179" xr:uid="{2BA0BBFB-65D5-4078-850B-97CC59C7D969}"/>
    <cellStyle name="style1620315065729" xfId="45180" xr:uid="{E2A0A96F-8870-4565-B86F-D9A77D6222B7}"/>
    <cellStyle name="style1620315065776" xfId="45170" xr:uid="{871B46DA-7671-4AC9-A861-13F6E4793B7C}"/>
    <cellStyle name="style1620315065791" xfId="45171" xr:uid="{6C73E43C-2A10-4FA3-B27D-563A9A84CE7C}"/>
    <cellStyle name="style1620315065813" xfId="45169" xr:uid="{B0A983BC-85F0-4A78-BAE8-1C3931F99F1C}"/>
    <cellStyle name="style1620315065845" xfId="45172" xr:uid="{85A41751-BB44-477B-8EEA-61911F46E78D}"/>
    <cellStyle name="style1620315065860" xfId="45181" xr:uid="{CD622582-F932-4DA1-958E-A48D252CFDF1}"/>
    <cellStyle name="style1620315065891" xfId="45182" xr:uid="{A1AAAE7B-4A08-4B45-AFF5-7B2AB308FD13}"/>
    <cellStyle name="style1620315065914" xfId="45183" xr:uid="{B0D3874E-DD67-45EA-9DBD-BA3544A1B115}"/>
    <cellStyle name="style1620315065929" xfId="45184" xr:uid="{885B5F91-D6C3-4275-BCD1-093B7200FFCC}"/>
    <cellStyle name="style1620315065945" xfId="45191" xr:uid="{85A08E64-8B23-4F18-A4CD-E506DD131C11}"/>
    <cellStyle name="style1620315065976" xfId="45203" xr:uid="{DD9A546F-2890-403A-B3CE-C3F3EAD5E59D}"/>
    <cellStyle name="style1620315065992" xfId="45192" xr:uid="{5AF9D203-2F59-4213-ACEB-E351BAFDCA58}"/>
    <cellStyle name="style1620315066014" xfId="45204" xr:uid="{FA6AF345-6377-46BF-8B93-FE2E40ADC84A}"/>
    <cellStyle name="style1620315066030" xfId="45215" xr:uid="{CE39152F-CDB3-4F5C-ACAC-522543A9E2C2}"/>
    <cellStyle name="style1620315066061" xfId="45216" xr:uid="{D7BDA801-5EC7-49B3-A7F1-5A47F405C35D}"/>
    <cellStyle name="style1620315066076" xfId="45193" xr:uid="{C963C4F9-E991-49C5-824F-69B6376A98C1}"/>
    <cellStyle name="style1620315066108" xfId="45194" xr:uid="{E386F454-7B90-451B-B69F-8FBD98732815}"/>
    <cellStyle name="style1620315066130" xfId="45195" xr:uid="{D0890927-B077-4473-BDEC-1D477C65E1A8}"/>
    <cellStyle name="style1620315066145" xfId="45196" xr:uid="{D4E1752E-B881-4743-95A2-63B21C85AFC6}"/>
    <cellStyle name="style1620315066161" xfId="45205" xr:uid="{103B2849-9F95-4179-86FC-7E398ABC7556}"/>
    <cellStyle name="style1620315066192" xfId="45206" xr:uid="{7FA375DC-51B9-43D2-99F2-7237DDE903FF}"/>
    <cellStyle name="style1620315066214" xfId="45207" xr:uid="{58D206FB-D3C3-4CB1-8A49-7F92C8189365}"/>
    <cellStyle name="style1620315066230" xfId="45208" xr:uid="{8411F0D5-30A3-41A8-A4D2-109048CD6274}"/>
    <cellStyle name="style1620315066266" xfId="45217" xr:uid="{692D4DE7-737C-4BDD-AAD9-CBFF279F3672}"/>
    <cellStyle name="style1620315066297" xfId="45218" xr:uid="{7B1F8766-CA18-436E-BC68-E076CC85BF79}"/>
    <cellStyle name="style1620315066315" xfId="45219" xr:uid="{1362ACDF-4F15-4A2D-A145-3C7FB28337DF}"/>
    <cellStyle name="style1620315066330" xfId="45220" xr:uid="{FDDC6FB1-1382-432A-AB96-773E941DD0C3}"/>
    <cellStyle name="style1620315067164" xfId="45113" xr:uid="{FE53F887-B1BF-4C88-87EC-46B81EDDBFAF}"/>
    <cellStyle name="style1620315067195" xfId="45114" xr:uid="{4CA801CE-82A9-4255-9096-41B24F90661F}"/>
    <cellStyle name="style1620315067211" xfId="45125" xr:uid="{9DAC7368-C264-4378-8F59-DE04C9269852}"/>
    <cellStyle name="style1620315067233" xfId="45126" xr:uid="{67E43F34-6BBF-4BF8-A6B5-E3B3A3AFA649}"/>
    <cellStyle name="style1620315067267" xfId="45116" xr:uid="{5D1199AA-682E-427C-B629-45196831EC87}"/>
    <cellStyle name="style1620315067298" xfId="45117" xr:uid="{969A498D-A97C-4A1F-B0A1-B8ABB1161922}"/>
    <cellStyle name="style1620315067317" xfId="45115" xr:uid="{9E8309F8-7544-429E-838E-950DCA41C1EB}"/>
    <cellStyle name="style1620315067333" xfId="45118" xr:uid="{123D7C5A-1B1D-4FAE-9E3A-B6FAE722F136}"/>
    <cellStyle name="style1620315067364" xfId="45127" xr:uid="{13520536-DBE1-4E5A-B0E5-2513F371BC3A}"/>
    <cellStyle name="style1620315067380" xfId="45128" xr:uid="{A57414B8-F515-4991-8CF3-4109DCEB35B6}"/>
    <cellStyle name="style1620315067396" xfId="45129" xr:uid="{0DE81105-13EC-4E05-BA69-72563CB2A9DF}"/>
    <cellStyle name="style1620315067418" xfId="45130" xr:uid="{0FB5813A-0666-4D4F-9C22-9116DA573B4D}"/>
    <cellStyle name="style1620315067449" xfId="45137" xr:uid="{93809EEB-5C41-4417-B8A8-6647A46655F6}"/>
    <cellStyle name="style1620315067465" xfId="45149" xr:uid="{C18055FD-724E-4771-BB22-6225B65C8C37}"/>
    <cellStyle name="style1620315067480" xfId="45138" xr:uid="{FF75480D-675B-4C26-9CAF-7F462D095D95}"/>
    <cellStyle name="style1620315067511" xfId="45150" xr:uid="{35CBD514-8869-493A-AD0A-0766A516545A}"/>
    <cellStyle name="style1620315067534" xfId="45161" xr:uid="{00D023B4-6EFE-4E17-8AD9-04DB5BB6DF8F}"/>
    <cellStyle name="style1620315067549" xfId="45162" xr:uid="{32E404F0-695A-4363-9611-B139E7AFEC0C}"/>
    <cellStyle name="style1620315067581" xfId="45139" xr:uid="{8AE81BF5-3859-478E-8B98-35F0414A1B6C}"/>
    <cellStyle name="style1620315067596" xfId="45140" xr:uid="{796ACEC8-3372-48F4-BEB8-C690D41380E6}"/>
    <cellStyle name="style1620315067618" xfId="45141" xr:uid="{6722D2BF-8B0E-42FA-A68A-0B09B6DBA9F6}"/>
    <cellStyle name="style1620315067634" xfId="45142" xr:uid="{C34C409E-3EF2-4F59-A7EA-729AA741E9FB}"/>
    <cellStyle name="style1620315067654" xfId="45151" xr:uid="{541417A6-AC84-434C-8D0D-E25AF22BA1A3}"/>
    <cellStyle name="style1620315067686" xfId="45152" xr:uid="{6BCEF85B-A3D9-489E-A2D8-CFD65D1B9AD9}"/>
    <cellStyle name="style1620315067701" xfId="45153" xr:uid="{65095607-3BFA-4775-AFEE-84A75B933F66}"/>
    <cellStyle name="style1620315067719" xfId="45154" xr:uid="{08DFE64B-644C-4ED9-87F5-CBD90203AB03}"/>
    <cellStyle name="style1620315067750" xfId="45163" xr:uid="{758BCD57-3015-4E69-A6EF-39C2DDC2CD9C}"/>
    <cellStyle name="style1620315067765" xfId="45164" xr:uid="{941D397A-5AC9-4BFF-9C6A-3DA1AC22C163}"/>
    <cellStyle name="style1620315067797" xfId="45165" xr:uid="{C47798D3-1B96-405B-947F-E5245A46AADC}"/>
    <cellStyle name="style1620315067819" xfId="45166" xr:uid="{5C61DC02-4898-430F-88F9-EB47BB796B23}"/>
    <cellStyle name="style1620315068799" xfId="45173" xr:uid="{BD491409-EDAF-47BA-A70B-D03B96CA302D}"/>
    <cellStyle name="style1620315068821" xfId="45174" xr:uid="{1F608166-D5C2-45A8-87A7-97FF6B85A208}"/>
    <cellStyle name="style1620315068852" xfId="45185" xr:uid="{6386CDB2-57CF-4CBB-A655-CAAFCCDB871D}"/>
    <cellStyle name="style1620315068868" xfId="45186" xr:uid="{F0347A74-7954-4E5E-A8D1-D578F4DA9A0C}"/>
    <cellStyle name="style1620315068915" xfId="45176" xr:uid="{1A093782-F72C-40BB-9372-1B25047CFE9C}"/>
    <cellStyle name="style1620315068937" xfId="45177" xr:uid="{1E9AE221-F94D-4842-93A9-B32EE46980EC}"/>
    <cellStyle name="style1620315068953" xfId="45175" xr:uid="{1236BB4A-80DC-43A8-B566-AFB72C234B66}"/>
    <cellStyle name="style1620315068968" xfId="45178" xr:uid="{3A364728-D6D1-43D4-8681-3DC6B34EE2F3}"/>
    <cellStyle name="style1620315068999" xfId="45187" xr:uid="{5523F900-9608-4F20-805D-77F9F07BE088}"/>
    <cellStyle name="style1620315069022" xfId="45188" xr:uid="{D34DC8AA-C909-4DF7-A5AB-C268E480C5B9}"/>
    <cellStyle name="style1620315069037" xfId="45189" xr:uid="{B6DE0486-58F4-4D51-8EC7-5DE14B0D3CD5}"/>
    <cellStyle name="style1620315069053" xfId="45190" xr:uid="{7AEA7362-2289-4C5A-9793-71FB632B0B44}"/>
    <cellStyle name="style1620315069084" xfId="45197" xr:uid="{1465D1CB-20BE-435F-8169-E601FE4491D3}"/>
    <cellStyle name="style1620315069100" xfId="45209" xr:uid="{375BECAA-047F-4570-9BA1-834D16223285}"/>
    <cellStyle name="style1620315069122" xfId="45198" xr:uid="{A195F379-C67A-465F-88B0-C7AE64C01985}"/>
    <cellStyle name="style1620315069137" xfId="45210" xr:uid="{3C6FEF99-2FC9-43F4-85D0-A27BA1C536E0}"/>
    <cellStyle name="style1620315069169" xfId="45221" xr:uid="{C1E02714-3AFE-4EEC-A245-5CF97E056964}"/>
    <cellStyle name="style1620315069253" xfId="45222" xr:uid="{9BE9F7B7-9E43-42CB-B7B2-7B83184BBE13}"/>
    <cellStyle name="style1620315069363" xfId="45199" xr:uid="{EC19636C-CD48-4BBC-A584-D7FDF6311DF5}"/>
    <cellStyle name="style1620315069414" xfId="45200" xr:uid="{69A3DE1F-044A-44F6-BA18-565B92B50191}"/>
    <cellStyle name="style1620315069445" xfId="45201" xr:uid="{3EAB821C-722E-4E13-ABEC-B5119CC802A9}"/>
    <cellStyle name="style1620315069461" xfId="45202" xr:uid="{AD05EEAD-28B6-4D86-8FE9-6A608C25599A}"/>
    <cellStyle name="style1620315069476" xfId="45211" xr:uid="{04292EBA-7A10-42AD-9572-0762EC124E51}"/>
    <cellStyle name="style1620315069508" xfId="45212" xr:uid="{05902896-4C6D-425D-8827-F76D70F09409}"/>
    <cellStyle name="style1620315069530" xfId="45213" xr:uid="{E9F50945-8832-4913-A1F3-6D2D963EAFA6}"/>
    <cellStyle name="style1620315069546" xfId="45214" xr:uid="{1B30CB15-062E-4343-8988-074A7A45B01E}"/>
    <cellStyle name="style1620315069592" xfId="45223" xr:uid="{75FECF7D-09BA-427E-8DF9-90C976D9ED9D}"/>
    <cellStyle name="style1620315069608" xfId="45224" xr:uid="{BCC386AF-C21D-49BD-98BF-6B430EED0783}"/>
    <cellStyle name="style1620315069630" xfId="45225" xr:uid="{BBB312CA-FCC9-47C1-A0EB-E94CAEC5E370}"/>
    <cellStyle name="style1620315069646" xfId="45226" xr:uid="{5E19B6CA-77D2-457B-A89C-EB3C344BC69D}"/>
    <cellStyle name="style1620315071049" xfId="45227" xr:uid="{7D0EED77-5121-4D04-BF22-0841A54B0218}"/>
    <cellStyle name="style1620315071080" xfId="45228" xr:uid="{4ABE363A-3A60-48A8-A205-4C4A4B5634CB}"/>
    <cellStyle name="style1620315071095" xfId="45239" xr:uid="{A2C96EB0-A019-42B8-B1CD-896D89324C04}"/>
    <cellStyle name="style1620315071118" xfId="45240" xr:uid="{4334C9B7-8A70-4AB3-8C18-059F7D11F209}"/>
    <cellStyle name="style1620315071164" xfId="45230" xr:uid="{5D9047EE-4ABC-47AA-BE05-C8C86750AE14}"/>
    <cellStyle name="style1620315071180" xfId="45231" xr:uid="{D0808896-DC6F-4F7B-9C8A-7AF39C4AF6FC}"/>
    <cellStyle name="style1620315071211" xfId="45229" xr:uid="{9F43D897-AAF6-46BF-AB85-5CD74850A00A}"/>
    <cellStyle name="style1620315071233" xfId="45232" xr:uid="{1EB581F8-8BAC-4663-9CE3-5CB355294B15}"/>
    <cellStyle name="style1620315071249" xfId="45241" xr:uid="{B4B0B746-BB56-48CE-B073-F5B71C5C637E}"/>
    <cellStyle name="style1620315071269" xfId="45242" xr:uid="{1D1DA0BA-2FA4-4E41-B687-9561427EFA0B}"/>
    <cellStyle name="style1620315071284" xfId="45243" xr:uid="{0E09DDDB-093D-4FAB-BD6D-225C6DDCAE4E}"/>
    <cellStyle name="style1620315071318" xfId="45244" xr:uid="{51FA73A9-3A0E-40F5-8F60-2554699419D9}"/>
    <cellStyle name="style1620315071334" xfId="45251" xr:uid="{19DB9C13-BE42-493B-B504-C8BFFF2FE6C4}"/>
    <cellStyle name="style1620315071349" xfId="45263" xr:uid="{089404E9-CE51-4504-8B74-160C25310F6D}"/>
    <cellStyle name="style1620315071381" xfId="45252" xr:uid="{F4B94D9B-34C2-499E-8769-727139E2A039}"/>
    <cellStyle name="style1620315071396" xfId="45264" xr:uid="{B1BD9E28-59EC-435F-8B29-DF21D8B62DC3}"/>
    <cellStyle name="style1620315071418" xfId="45275" xr:uid="{02D79FEE-9422-4592-8BAC-3E3ACBBD3A2F}"/>
    <cellStyle name="style1620315071450" xfId="45276" xr:uid="{328354C0-4124-4BD9-A20A-5E834B50E786}"/>
    <cellStyle name="style1620315071465" xfId="45253" xr:uid="{12B778FF-577B-46EB-A275-BFE3E82791DD}"/>
    <cellStyle name="style1620315071481" xfId="45254" xr:uid="{1535924E-947F-4075-95EF-7F823CC1D7FE}"/>
    <cellStyle name="style1620315071512" xfId="45255" xr:uid="{F48EB774-DF0D-40EB-8E5F-C6B1B7AEAC91}"/>
    <cellStyle name="style1620315071534" xfId="45256" xr:uid="{6C21E182-2F2C-422E-AC32-FE5C02738AD2}"/>
    <cellStyle name="style1620315071550" xfId="45265" xr:uid="{D8A98857-4EF9-4C34-9998-8E8B10BD343E}"/>
    <cellStyle name="style1620315071566" xfId="45266" xr:uid="{A3914310-2C21-495C-B606-D35272749EAE}"/>
    <cellStyle name="style1620315071597" xfId="45267" xr:uid="{1F700944-61C0-487C-AA97-BA07A9D3CF77}"/>
    <cellStyle name="style1620315071619" xfId="45268" xr:uid="{6F9DB86F-6DEE-4B44-9CC4-432E5DEEA2CF}"/>
    <cellStyle name="style1620315071650" xfId="45277" xr:uid="{55100790-7CD0-45D6-A537-EC608BE00D19}"/>
    <cellStyle name="style1620315071666" xfId="45278" xr:uid="{BA6FC2B1-13EA-4463-AE61-FD49ACC91AC2}"/>
    <cellStyle name="style1620315071682" xfId="45279" xr:uid="{7CCB9A2E-6CD8-4D1B-83AF-20B3783966D9}"/>
    <cellStyle name="style1620315071713" xfId="45280" xr:uid="{822D839B-5B8D-41A3-A649-C3501428E6FC}"/>
    <cellStyle name="style1620315072567" xfId="45233" xr:uid="{68A6D205-D5F9-4EC1-9A93-E831CA4A583C}"/>
    <cellStyle name="style1620315072583" xfId="45234" xr:uid="{B96BADEC-0BD2-4CC3-8396-5C85C3B604AD}"/>
    <cellStyle name="style1620315072614" xfId="45245" xr:uid="{D7CE30EA-145B-4305-8A79-AD521C9DFC1C}"/>
    <cellStyle name="style1620315072636" xfId="45246" xr:uid="{3198251E-966B-48C1-AD6A-6338FDAD4121}"/>
    <cellStyle name="style1620315072671" xfId="45236" xr:uid="{3E81C96F-7D40-477B-8993-AE4D6D70D3A4}"/>
    <cellStyle name="style1620315072702" xfId="45237" xr:uid="{E5910416-96DE-4FA5-8F43-0AA0BC39D916}"/>
    <cellStyle name="style1620315072721" xfId="45235" xr:uid="{F9D936F6-267E-47C2-9E85-0EECD36D7A2A}"/>
    <cellStyle name="style1620315072737" xfId="45238" xr:uid="{FB510BCF-E92A-4ECE-80E3-441FE5AD39FB}"/>
    <cellStyle name="style1620315072752" xfId="45247" xr:uid="{EFE22B6F-3C96-437B-B049-F7469F18ECD4}"/>
    <cellStyle name="style1620315072784" xfId="45248" xr:uid="{C19A784A-D3CC-46E2-B87E-AC1A39D90718}"/>
    <cellStyle name="style1620315072799" xfId="45249" xr:uid="{BC661CA9-7E5A-4931-9002-C8D382D7169B}"/>
    <cellStyle name="style1620315072821" xfId="45250" xr:uid="{BF120416-2173-4BC0-A4C4-61389DCA1126}"/>
    <cellStyle name="style1620315072837" xfId="45257" xr:uid="{5FA92636-F295-4276-98F3-AC98614F7DBE}"/>
    <cellStyle name="style1620315072868" xfId="45269" xr:uid="{F8DCFD0E-4087-47B5-8F53-B3B889BDC5D8}"/>
    <cellStyle name="style1620315072884" xfId="45258" xr:uid="{8F9979AF-113A-4D78-A641-8C84A4AD95E1}"/>
    <cellStyle name="style1620315072915" xfId="45270" xr:uid="{1C830CD5-584D-48DF-B140-6C958FC3629E}"/>
    <cellStyle name="style1620315072937" xfId="45281" xr:uid="{2ED36873-C649-4112-A303-F879D9F796BB}"/>
    <cellStyle name="style1620315072953" xfId="45282" xr:uid="{46274C8C-8910-49FE-B11C-9AFA812AB554}"/>
    <cellStyle name="style1620315072968" xfId="45259" xr:uid="{D6DA43BD-5F08-4CD9-B71F-7348B4A68C68}"/>
    <cellStyle name="style1620315073000" xfId="45260" xr:uid="{3147492B-5FA6-4A13-99AA-9454A1BB6300}"/>
    <cellStyle name="style1620315073022" xfId="45261" xr:uid="{9D70097A-0DDD-4C12-B929-0157AA82EF7B}"/>
    <cellStyle name="style1620315073037" xfId="45262" xr:uid="{56485CDA-D8E3-4683-B3C0-2B93B4A0BBC1}"/>
    <cellStyle name="style1620315073053" xfId="45271" xr:uid="{C4B38527-9FE1-46D0-AA0C-0E2DECD7A06D}"/>
    <cellStyle name="style1620315073084" xfId="45272" xr:uid="{1C8C1C33-9920-44EB-8A2A-DDAD6013F3A5}"/>
    <cellStyle name="style1620315073100" xfId="45273" xr:uid="{A21138D1-249F-4739-8BFD-DAEE0790F001}"/>
    <cellStyle name="style1620315073122" xfId="45274" xr:uid="{C4FF8184-F9AA-474C-86CE-C2984B985BC6}"/>
    <cellStyle name="style1620315073153" xfId="45283" xr:uid="{FF1EC4C2-5329-4962-A4C0-E79089E0887B}"/>
    <cellStyle name="style1620315073169" xfId="45284" xr:uid="{352E2AE3-60DC-4485-B3A2-31FD711D3610}"/>
    <cellStyle name="style1620315073200" xfId="45285" xr:uid="{87E6DF0F-2AAE-4C56-9009-F27952D5C671}"/>
    <cellStyle name="style1620315073222" xfId="45286" xr:uid="{02CDA0B7-F65C-404F-B6A3-8ED2062A2453}"/>
    <cellStyle name="style1620315074757" xfId="45486" xr:uid="{F1139DCB-3393-4D5C-9E11-39D5C980AC53}"/>
    <cellStyle name="style1620315074788" xfId="45487" xr:uid="{04BACEDA-4EFC-4E74-95C8-1D55F8FA9AD6}"/>
    <cellStyle name="style1620315074804" xfId="45485" xr:uid="{35C91075-17D0-4E00-B1EB-80F478A116F2}"/>
    <cellStyle name="style1620315074826" xfId="45488" xr:uid="{F6113632-FB27-4EAF-9CC9-F665D89B8EBA}"/>
    <cellStyle name="style1620315074842" xfId="45489" xr:uid="{AA4B6DB5-6C35-427B-9A2F-25D24D5B8DC7}"/>
    <cellStyle name="style1620315074873" xfId="45490" xr:uid="{A152B443-A4CB-412A-B1BE-A4DBF8FC0A3D}"/>
    <cellStyle name="style1620315074888" xfId="45491" xr:uid="{493E5A5F-6935-40F9-A7B4-E4C511AC2965}"/>
    <cellStyle name="style1620315074920" xfId="45492" xr:uid="{74BA2E27-3629-4768-932B-57009A9F4EB2}"/>
    <cellStyle name="style1620315074942" xfId="45494" xr:uid="{47228146-D235-4AE2-99F1-0BC56B255C99}"/>
    <cellStyle name="style1620315074957" xfId="45495" xr:uid="{4EC35530-EE39-4F29-86CD-937918B6C11E}"/>
    <cellStyle name="style1620315074973" xfId="45497" xr:uid="{6903F7C9-AC64-4A9B-9E39-7237B6204827}"/>
    <cellStyle name="style1620315075004" xfId="45498" xr:uid="{4DDF0ABE-7841-42F7-8A8A-E2B860363DB0}"/>
    <cellStyle name="style1620315075026" xfId="45493" xr:uid="{45F3628D-2793-403C-9767-CFFE1DA57D02}"/>
    <cellStyle name="style1620315075042" xfId="45496" xr:uid="{495DFB39-914B-457C-8CCC-98E6B4DFEC7F}"/>
    <cellStyle name="style1620315075058" xfId="45499" xr:uid="{17BA6E2A-74C9-4C15-BD49-32488396D453}"/>
    <cellStyle name="style1620315075105" xfId="45501" xr:uid="{4B081A99-0599-438C-B9B8-24E03049630A}"/>
    <cellStyle name="style1620315075127" xfId="45502" xr:uid="{67CF1CE1-97BC-4113-A34F-9706518BAD55}"/>
    <cellStyle name="style1620315075142" xfId="45500" xr:uid="{1A27871B-5ED9-4E64-9949-DBBC508A5150}"/>
    <cellStyle name="style1620315076222" xfId="45347" xr:uid="{C8BAC240-DA8D-4A1B-AAB9-F591FD62AB56}"/>
    <cellStyle name="style1620315076244" xfId="45348" xr:uid="{3880B796-8CB0-4F05-9553-E7FBC7054BEC}"/>
    <cellStyle name="style1620315076271" xfId="45359" xr:uid="{B75DBC1E-441A-40B0-8E71-BC6C6EDF5A3F}"/>
    <cellStyle name="style1620315076287" xfId="45360" xr:uid="{33945D9A-7C83-43B6-B8F1-4D1642BCC8C3}"/>
    <cellStyle name="style1620315076329" xfId="45350" xr:uid="{098AFA36-B5BF-48C0-A48C-9D0DDCC45E2E}"/>
    <cellStyle name="style1620315076344" xfId="45351" xr:uid="{39FEE20D-9F62-4416-9BA8-2904ED2A11A1}"/>
    <cellStyle name="style1620315076376" xfId="45349" xr:uid="{59FB2F5A-9C86-4E9B-A977-0A9C3FBE5127}"/>
    <cellStyle name="style1620315076391" xfId="45352" xr:uid="{46E42511-41AC-4EDD-AAC5-9A45BE3891BD}"/>
    <cellStyle name="style1620315076407" xfId="45361" xr:uid="{931CD5CF-4205-489B-9C7D-931A3B2D62B8}"/>
    <cellStyle name="style1620315076429" xfId="45362" xr:uid="{39A88EF7-523A-477D-89B8-63684BE9E953}"/>
    <cellStyle name="style1620315076460" xfId="45363" xr:uid="{07B286C4-DB04-4EE7-A1C5-8432C68FB275}"/>
    <cellStyle name="style1620315076476" xfId="45364" xr:uid="{DC0748E1-421E-4649-AE34-CCFD26D1075C}"/>
    <cellStyle name="style1620315076492" xfId="45371" xr:uid="{A5253823-8AD0-4071-9162-E182517B1FD4}"/>
    <cellStyle name="style1620315076523" xfId="45383" xr:uid="{B4E56DE5-D854-43B5-9108-ADDC1FFA10A9}"/>
    <cellStyle name="style1620315076545" xfId="45372" xr:uid="{267F4AEA-7239-4A76-98C6-4DE898AD9933}"/>
    <cellStyle name="style1620315076561" xfId="45384" xr:uid="{EF588788-3BDE-4F65-8AFB-4E9619DAEA98}"/>
    <cellStyle name="style1620315076592" xfId="45395" xr:uid="{F62B5999-F407-4EF2-9248-3DA2FC01D54F}"/>
    <cellStyle name="style1620315076607" xfId="45396" xr:uid="{7B3E356E-E287-40EC-997B-8935540B9DB6}"/>
    <cellStyle name="style1620315076630" xfId="45373" xr:uid="{AC43AC74-7CDF-4A19-9D80-B10CD78276F1}"/>
    <cellStyle name="style1620315076645" xfId="45374" xr:uid="{F145E152-89C2-4595-8E9E-926532F46977}"/>
    <cellStyle name="style1620315076676" xfId="45375" xr:uid="{F66C8F66-5C4B-4199-89DF-595E58AC038B}"/>
    <cellStyle name="style1620315076692" xfId="45376" xr:uid="{391F9510-D3E1-4596-AB38-2124716689D5}"/>
    <cellStyle name="style1620315076708" xfId="45385" xr:uid="{781CDA5D-EA3D-433F-B7D1-2DD6E9FBF2A1}"/>
    <cellStyle name="style1620315076730" xfId="45386" xr:uid="{B8D41EE9-6CB1-457E-8488-4762F2DD539B}"/>
    <cellStyle name="style1620315076761" xfId="45387" xr:uid="{6B58EA1A-9530-4B74-A7C3-73D56D9DF63B}"/>
    <cellStyle name="style1620315076777" xfId="45388" xr:uid="{D54DDBD2-9624-4851-BC9F-11D914B077E0}"/>
    <cellStyle name="style1620315076808" xfId="45397" xr:uid="{AE97CF01-25CF-480F-8470-5B0381B0732F}"/>
    <cellStyle name="style1620315076830" xfId="45398" xr:uid="{A6DEB831-95BE-46AC-8BFC-BBC7620338C6}"/>
    <cellStyle name="style1620315076846" xfId="45399" xr:uid="{7E5C1649-46CA-40D0-8718-DEF219413B90}"/>
    <cellStyle name="style1620315076861" xfId="45400" xr:uid="{38D2DE8D-B16B-4317-9C32-3A56E0271ACA}"/>
    <cellStyle name="style1620315077879" xfId="45353" xr:uid="{4D8C3667-246E-4663-B2AB-DC9E56F08B32}"/>
    <cellStyle name="style1620315077894" xfId="45354" xr:uid="{043A82CC-7820-4D70-9CD5-832AD61D6F30}"/>
    <cellStyle name="style1620315077910" xfId="45365" xr:uid="{B908CFFC-A764-4704-81F4-11FB93BBE6E9}"/>
    <cellStyle name="style1620315077932" xfId="45366" xr:uid="{D9F71DCE-660E-4176-B48E-577AFDC8FF6A}"/>
    <cellStyle name="style1620315077979" xfId="45356" xr:uid="{86A86A5E-C4DA-4469-9337-2AAD53CCF542}"/>
    <cellStyle name="style1620315077994" xfId="45357" xr:uid="{0A515676-2165-4422-BE21-3D8F7DFDB3A0}"/>
    <cellStyle name="style1620315078026" xfId="45355" xr:uid="{153071BA-E775-4C05-A0B3-E636DBD293C3}"/>
    <cellStyle name="style1620315078048" xfId="45358" xr:uid="{D78CF55E-4446-45CC-A61C-BB970E99BE46}"/>
    <cellStyle name="style1620315078063" xfId="45367" xr:uid="{0E82489A-C489-482C-8892-9A622FB2D2A9}"/>
    <cellStyle name="style1620315078079" xfId="45368" xr:uid="{EFBD6488-F2B8-4C01-89BF-00B7D347585B}"/>
    <cellStyle name="style1620315078110" xfId="45369" xr:uid="{8EF34432-8042-4AB0-904E-E080606E8E23}"/>
    <cellStyle name="style1620315078132" xfId="45370" xr:uid="{597D57ED-A40E-4C24-ADDE-E865830F3EF0}"/>
    <cellStyle name="style1620315078148" xfId="45377" xr:uid="{493C330F-5280-4F79-B62F-DDB07FD2643D}"/>
    <cellStyle name="style1620315078179" xfId="45389" xr:uid="{91A4D007-B3DC-4B1B-999F-8A3AE21F9368}"/>
    <cellStyle name="style1620315078195" xfId="45378" xr:uid="{791203D8-7BB1-40BA-8CEB-75E665128B55}"/>
    <cellStyle name="style1620315078211" xfId="45390" xr:uid="{FAAB838B-BD39-42E8-B91C-F937B7E7B676}"/>
    <cellStyle name="style1620315078233" xfId="45401" xr:uid="{943585B2-B54B-4C6C-9F18-384FEB0169DA}"/>
    <cellStyle name="style1620315078264" xfId="45402" xr:uid="{0D5D7533-2F97-4F66-967E-4EBF3085F445}"/>
    <cellStyle name="style1620315078272" xfId="45379" xr:uid="{F992F248-BAB3-481F-8455-2E53C6F4A7A1}"/>
    <cellStyle name="style1620315078304" xfId="45380" xr:uid="{67ADFF1F-7507-4BA1-B5EE-7BCB5FBECB61}"/>
    <cellStyle name="style1620315078319" xfId="45381" xr:uid="{F5F9107F-9FB0-4B04-817F-082E957A572E}"/>
    <cellStyle name="style1620315078348" xfId="45382" xr:uid="{D0F00CB9-1EB1-4777-9FA2-694C97A44116}"/>
    <cellStyle name="style1620315078364" xfId="45391" xr:uid="{623EB15C-30B1-4F2E-82E7-210626BB037D}"/>
    <cellStyle name="style1620315078390" xfId="45392" xr:uid="{37C1824B-F2BC-4486-989F-08C09F011046}"/>
    <cellStyle name="style1620315078406" xfId="45393" xr:uid="{9BD5A231-B482-4F7B-BFE0-0402F6F6821F}"/>
    <cellStyle name="style1620315078433" xfId="45394" xr:uid="{AAB8DBCB-6FAB-4A58-9402-0EC79B884C11}"/>
    <cellStyle name="style1620315078448" xfId="45403" xr:uid="{7AB49481-1161-496B-BCC6-19526F0758DE}"/>
    <cellStyle name="style1620315078480" xfId="45404" xr:uid="{055BD2C0-ACF9-4E72-AD92-B791AFEAC694}"/>
    <cellStyle name="style1620315078495" xfId="45405" xr:uid="{574E0163-3344-4181-B599-7C1ADA93FB5F}"/>
    <cellStyle name="style1620315078511" xfId="45406" xr:uid="{29ACD0DC-3E44-45EF-8A0F-025E70FA2A58}"/>
    <cellStyle name="style1620315081539" xfId="45287" xr:uid="{94E2D72F-7D34-4EDE-A1DC-198A1CE2B3F6}"/>
    <cellStyle name="style1620315081571" xfId="45288" xr:uid="{06E5C743-1BC6-4F94-A1E8-83F0DFBBA430}"/>
    <cellStyle name="style1620315081586" xfId="45299" xr:uid="{718760AB-8C16-44A6-88F8-233D4DCEB8F7}"/>
    <cellStyle name="style1620315081602" xfId="45300" xr:uid="{A25E73BE-9FF7-4821-8834-F17B7E2C4072}"/>
    <cellStyle name="style1620315081655" xfId="45290" xr:uid="{9CD90653-BAE4-4926-85A5-859E34BDD08B}"/>
    <cellStyle name="style1620315081671" xfId="45291" xr:uid="{AA44DA7E-D066-4DF3-9698-86CC9D0DB58C}"/>
    <cellStyle name="style1620315081702" xfId="45289" xr:uid="{0D7A329F-FF29-4D04-BA58-4427C6376CE1}"/>
    <cellStyle name="style1620315081718" xfId="45292" xr:uid="{08BEC2B3-6CD2-4FC0-8FA9-946E07F15C08}"/>
    <cellStyle name="style1620315081740" xfId="45301" xr:uid="{4753DE1A-C468-4503-9E38-8CD48B88E0F4}"/>
    <cellStyle name="style1620315081755" xfId="45302" xr:uid="{8D938303-6F0E-4534-B51B-FF50B0F88C2A}"/>
    <cellStyle name="style1620315081787" xfId="45303" xr:uid="{5EBF46E4-9276-43E3-9735-DCD0F106D295}"/>
    <cellStyle name="style1620315081802" xfId="45304" xr:uid="{52FF4FFF-C2C2-4401-BB3C-9B9AB537B5D7}"/>
    <cellStyle name="style1620315081818" xfId="45311" xr:uid="{14000DF9-8192-47AD-9725-BC80C705A950}"/>
    <cellStyle name="style1620315081840" xfId="45323" xr:uid="{436D820A-30C9-44BD-A4EE-085742A77143}"/>
    <cellStyle name="style1620315081871" xfId="45312" xr:uid="{4D4442E8-5564-4815-B748-FA4623C505D2}"/>
    <cellStyle name="style1620315081887" xfId="45324" xr:uid="{35CF9F3B-6DBC-430D-BE6F-74AD3371E73C}"/>
    <cellStyle name="style1620315081918" xfId="45335" xr:uid="{FB6D635B-46A6-427E-AF4C-F7792CB12B8C}"/>
    <cellStyle name="style1620315081940" xfId="45336" xr:uid="{7B9BA9D3-8CCD-4782-9C5A-925CC3AA5ADC}"/>
    <cellStyle name="style1620315081956" xfId="45313" xr:uid="{71EFF1DF-7F24-4EC8-A0C3-7D36F5641174}"/>
    <cellStyle name="style1620315081972" xfId="45314" xr:uid="{1B518BDB-248D-4DDC-85F7-C8FA37961FAE}"/>
    <cellStyle name="style1620315082003" xfId="45315" xr:uid="{B31E6C40-5CBE-4355-A579-97638D1A8F1B}"/>
    <cellStyle name="style1620315082018" xfId="45316" xr:uid="{F1B157E0-3453-4C27-B619-1B0D2F97D24C}"/>
    <cellStyle name="style1620315082041" xfId="45325" xr:uid="{99BCE85F-5DC7-4105-AB0F-F8A6EB8D6198}"/>
    <cellStyle name="style1620315082056" xfId="45326" xr:uid="{AE4DD610-9F2B-42BE-A768-35ED41280200}"/>
    <cellStyle name="style1620315082087" xfId="45327" xr:uid="{97FEDEEB-3C35-47EB-8BA3-4031BD007B5D}"/>
    <cellStyle name="style1620315082103" xfId="45328" xr:uid="{2615C7CC-CA64-4D05-B1F6-D9F38C8E55DA}"/>
    <cellStyle name="style1620315082141" xfId="45337" xr:uid="{8447E72E-F434-4053-999A-361F86BD0C42}"/>
    <cellStyle name="style1620315082156" xfId="45338" xr:uid="{3D85C349-405E-45EB-B8B3-70F21B1F5C92}"/>
    <cellStyle name="style1620315082172" xfId="45339" xr:uid="{8A6D3397-302F-4175-AFBE-AAFDA37850C2}"/>
    <cellStyle name="style1620315082203" xfId="45340" xr:uid="{AC2102B9-F0E7-42DD-9982-A1BDA85F8541}"/>
    <cellStyle name="style1620315083259" xfId="45293" xr:uid="{6128DBEC-7B9B-4C52-8460-8F8497494C30}"/>
    <cellStyle name="style1620315083276" xfId="45294" xr:uid="{E131C7C1-F067-40A6-9F87-B0189E5B971E}"/>
    <cellStyle name="style1620315083291" xfId="45305" xr:uid="{21419C5C-8B06-45FB-8462-70EC98FCD710}"/>
    <cellStyle name="style1620315083323" xfId="45306" xr:uid="{F323935C-8982-472A-98C2-DF1679ABD16E}"/>
    <cellStyle name="style1620315083359" xfId="45296" xr:uid="{9A451434-1802-4793-99AE-8D823F4089BB}"/>
    <cellStyle name="style1620315083391" xfId="45297" xr:uid="{F132E806-CFFA-494E-AF36-0F25875D0F6E}"/>
    <cellStyle name="style1620315083406" xfId="45295" xr:uid="{CFAC2B4B-6410-4F19-878B-2D4C4E093A84}"/>
    <cellStyle name="style1620315083422" xfId="45298" xr:uid="{370D6921-EDFC-47B7-83E1-4D8A567C8817}"/>
    <cellStyle name="style1620315083444" xfId="45307" xr:uid="{93E77D3F-5839-42C2-8122-D5DA68EA4CA9}"/>
    <cellStyle name="style1620315083475" xfId="45308" xr:uid="{95C7001E-75A2-4E27-B3B9-3C80C9B5D460}"/>
    <cellStyle name="style1620315083491" xfId="45309" xr:uid="{F881A11D-123A-451D-BA80-D24972B53883}"/>
    <cellStyle name="style1620315083506" xfId="45310" xr:uid="{076C255B-AC7B-456C-85FD-CA1B50EA596A}"/>
    <cellStyle name="style1620315083538" xfId="45317" xr:uid="{1AF7C97C-91C6-4DC5-9636-3CBC8404E5AF}"/>
    <cellStyle name="style1620315083560" xfId="45329" xr:uid="{3107E525-801C-4E4F-BCF8-826D8B94CF6F}"/>
    <cellStyle name="style1620315083575" xfId="45318" xr:uid="{383835D7-79FB-4A1A-91F0-F18F42C2EB8E}"/>
    <cellStyle name="style1620315083591" xfId="45330" xr:uid="{D04E4715-02D7-46C8-A95C-20F2DD83B705}"/>
    <cellStyle name="style1620315083622" xfId="45341" xr:uid="{47EE9F91-5122-4823-98F6-233A31BB492E}"/>
    <cellStyle name="style1620315083644" xfId="45342" xr:uid="{7BE849E3-9519-4D53-A5DA-8889645914F1}"/>
    <cellStyle name="style1620315083660" xfId="45319" xr:uid="{7F5E600B-EAF5-4241-B315-F4192AE6D750}"/>
    <cellStyle name="style1620315083691" xfId="45320" xr:uid="{48058F8C-7719-4FDF-A2FB-7C08CF8F8B6A}"/>
    <cellStyle name="style1620315083707" xfId="45321" xr:uid="{B23CE010-B12C-4EAA-BF68-E925963034AE}"/>
    <cellStyle name="style1620315083723" xfId="45322" xr:uid="{1C0586D9-4EF5-49EF-8F7F-FE8F811ED09B}"/>
    <cellStyle name="style1620315083745" xfId="45331" xr:uid="{28AD587B-FAEA-49DC-A74F-878B58639F9D}"/>
    <cellStyle name="style1620315083776" xfId="45332" xr:uid="{FEB3ABCD-8A3D-4823-BA90-AAE68965E734}"/>
    <cellStyle name="style1620315083791" xfId="45333" xr:uid="{2A54208C-E2E2-4B39-A075-890D9FC47A71}"/>
    <cellStyle name="style1620315083807" xfId="45334" xr:uid="{4EC6527E-573E-4E36-9317-72915629B9CB}"/>
    <cellStyle name="style1620315083845" xfId="45343" xr:uid="{9A3B8163-4038-4B5B-B67A-EC30C249941C}"/>
    <cellStyle name="style1620315083860" xfId="45344" xr:uid="{1F304C70-A15B-4029-A1DD-404B79073289}"/>
    <cellStyle name="style1620315083892" xfId="45345" xr:uid="{767F9E82-DB11-418F-AACC-225832D316ED}"/>
    <cellStyle name="style1620315083907" xfId="45346" xr:uid="{62AD1A7D-6748-4A25-9C13-231ACC844DEC}"/>
    <cellStyle name="style1621323672029" xfId="45503" xr:uid="{F6C3B40F-1972-4E61-8820-C3E338026A55}"/>
    <cellStyle name="style1621323672042" xfId="45504" xr:uid="{8BA5F118-87B6-4E08-9A30-8CCBA4BB8E07}"/>
    <cellStyle name="style1621323672074" xfId="45515" xr:uid="{44793405-80BB-4495-A6B6-76FA56182978}"/>
    <cellStyle name="style1621323672089" xfId="45516" xr:uid="{1640598E-AB70-4668-B0BB-E5F529D1CA05}"/>
    <cellStyle name="style1621323672136" xfId="45506" xr:uid="{452387A8-4AC1-4E68-B0D7-23056004F8F0}"/>
    <cellStyle name="style1621323672158" xfId="45507" xr:uid="{37A70300-22BE-414D-9567-9E0FA79B3E05}"/>
    <cellStyle name="style1621323672174" xfId="45505" xr:uid="{4EC13C1C-486F-48C1-BA8A-270C18FAF7F3}"/>
    <cellStyle name="style1621323672189" xfId="45508" xr:uid="{7306C574-7598-4A38-AA3B-541E860F8A8C}"/>
    <cellStyle name="style1621323672221" xfId="45517" xr:uid="{F709D129-A59C-408D-9A5B-5E40EB45DC58}"/>
    <cellStyle name="style1621323672243" xfId="45518" xr:uid="{8DAD2E0E-B58B-40A8-A339-0A3EF8029FAD}"/>
    <cellStyle name="style1621323672258" xfId="45519" xr:uid="{A2A2678B-247D-43B4-8CC1-7BCCAC5E12BB}"/>
    <cellStyle name="style1621323672274" xfId="45520" xr:uid="{FD80ED89-B28A-4096-AE44-C2F50B5D3684}"/>
    <cellStyle name="style1621323672305" xfId="45527" xr:uid="{2765E55A-4E34-41B4-937C-740C98249619}"/>
    <cellStyle name="style1621323672321" xfId="45539" xr:uid="{C7CDA9F4-292B-4F6F-A3AD-D5A242E9370F}"/>
    <cellStyle name="style1621323672343" xfId="45528" xr:uid="{BB28729B-A486-4A7B-A86C-7A6A444AEE18}"/>
    <cellStyle name="style1621323672359" xfId="45540" xr:uid="{0DD42868-55C5-4F44-A53B-2C7BE23A5A47}"/>
    <cellStyle name="style1621323672390" xfId="45551" xr:uid="{39AC0A16-D0FE-4096-BC9B-FA4F95A73D63}"/>
    <cellStyle name="style1621323672406" xfId="45552" xr:uid="{EA2D69DA-1D0B-4A4D-96DA-3AC74F782DDF}"/>
    <cellStyle name="style1621323672421" xfId="45529" xr:uid="{A63DFA4D-6D33-4393-964D-E9F54196CD1A}"/>
    <cellStyle name="style1621323672443" xfId="45530" xr:uid="{643D6607-F6C7-4742-8992-7E0193A64FC9}"/>
    <cellStyle name="style1621323672475" xfId="45531" xr:uid="{5CA6D133-F759-4F1B-9307-2E69FA0B601F}"/>
    <cellStyle name="style1621323672490" xfId="45532" xr:uid="{7C20CC43-FDD8-4FFD-84A0-DAE1205DA2CC}"/>
    <cellStyle name="style1621323672506" xfId="45541" xr:uid="{F1DFE498-0CE2-4061-8849-7AADC0D5E55E}"/>
    <cellStyle name="style1621323672537" xfId="45542" xr:uid="{4AC8F22C-0A6B-4360-B154-0ECCCDE0F918}"/>
    <cellStyle name="style1621323672544" xfId="45543" xr:uid="{28A668F6-8D37-4861-96FC-5881F5C18D08}"/>
    <cellStyle name="style1621323672575" xfId="45544" xr:uid="{047F69EB-F1AB-4635-B17C-4D2BDCAEC8DA}"/>
    <cellStyle name="style1621323672606" xfId="45553" xr:uid="{7DB2EA6F-A7D4-407D-AB0A-084F75B952B4}"/>
    <cellStyle name="style1621323672622" xfId="45554" xr:uid="{AA6A02E3-53C2-47F7-B708-605A8E83C647}"/>
    <cellStyle name="style1621323672644" xfId="45555" xr:uid="{B1E6FDE7-2DC0-4240-A855-9B49EBCF585B}"/>
    <cellStyle name="style1621323672660" xfId="45556" xr:uid="{ECAD3A6D-3FA2-4CB2-8537-10549A57A9D8}"/>
    <cellStyle name="style1621323673730" xfId="45563" xr:uid="{AFED0F90-B8E8-4FFD-8B2C-12F6CF7D16CB}"/>
    <cellStyle name="style1621323673750" xfId="45564" xr:uid="{13ED9BF3-3E6D-4E3C-92BE-44EBBAFCB842}"/>
    <cellStyle name="style1621323673771" xfId="45575" xr:uid="{F4429003-10BF-46DC-A5FD-1A6DD640A08B}"/>
    <cellStyle name="style1621323673793" xfId="45576" xr:uid="{F9D263D4-6F2E-4B8E-A63E-577A811C0B52}"/>
    <cellStyle name="style1621323673834" xfId="45566" xr:uid="{83CA790A-B7FC-4E2D-8BB1-5B3449CAF196}"/>
    <cellStyle name="style1621323673854" xfId="45567" xr:uid="{D7D0C0E1-5ECD-4BA4-B762-5851942546E6}"/>
    <cellStyle name="style1621323673874" xfId="45565" xr:uid="{10862248-6BEF-4C10-B72E-ED464BC885CF}"/>
    <cellStyle name="style1621323673895" xfId="45568" xr:uid="{4448387A-0747-486A-9A29-020390F79D49}"/>
    <cellStyle name="style1621323673915" xfId="45577" xr:uid="{B83FD002-9887-4380-B844-34C204993835}"/>
    <cellStyle name="style1621323673935" xfId="45578" xr:uid="{3E96B2AA-7D0B-4588-9B09-0973D9A212BD}"/>
    <cellStyle name="style1621323673954" xfId="45579" xr:uid="{1730C9E4-5C3B-4595-921F-6573BDD15FE7}"/>
    <cellStyle name="style1621323673976" xfId="45580" xr:uid="{D45F6515-15D3-4285-ABAB-EC6F5675E433}"/>
    <cellStyle name="style1621323673996" xfId="45587" xr:uid="{DBDDFD22-67E8-4670-817C-6E0EA931FD74}"/>
    <cellStyle name="style1621323674017" xfId="45599" xr:uid="{2878BB08-C9FB-4192-A2AF-64656AEEE00E}"/>
    <cellStyle name="style1621323674045" xfId="45588" xr:uid="{F94304E3-8665-4B1A-A351-5436ADF786F8}"/>
    <cellStyle name="style1621323674066" xfId="45600" xr:uid="{8F9E033D-BE98-439C-ABF9-E3FB20BB6EB1}"/>
    <cellStyle name="style1621323674088" xfId="45611" xr:uid="{255996E8-406D-4830-A5DC-D09FBF3DD0F4}"/>
    <cellStyle name="style1621323674108" xfId="45612" xr:uid="{5FD5557C-7473-483C-87FA-EA77FB7F9728}"/>
    <cellStyle name="style1621323674127" xfId="45589" xr:uid="{7C576D17-0603-46C7-8B5B-D6D034A3F902}"/>
    <cellStyle name="style1621323674149" xfId="45590" xr:uid="{D8127195-803E-4848-9C22-E551DECEE4CC}"/>
    <cellStyle name="style1621323674169" xfId="45591" xr:uid="{2BDA2B08-DB88-4C2A-BF33-66DA9445C205}"/>
    <cellStyle name="style1621323674190" xfId="45592" xr:uid="{CBDC38B7-4CBF-42C4-85D9-CD03E41A3F9E}"/>
    <cellStyle name="style1621323674208" xfId="45601" xr:uid="{0D0A7CDB-CF88-47D9-8B58-3844F9B3658E}"/>
    <cellStyle name="style1621323674230" xfId="45602" xr:uid="{14F80059-37EE-4479-ABF3-AC6EBAB9F564}"/>
    <cellStyle name="style1621323674251" xfId="45603" xr:uid="{EF6473DE-AEC7-450F-B4B3-A1D176D6C827}"/>
    <cellStyle name="style1621323674271" xfId="45604" xr:uid="{4268572F-505B-4A20-83B5-4440F8DB759D}"/>
    <cellStyle name="style1621323674312" xfId="45613" xr:uid="{52448A0B-D032-42D8-80C9-40D979D6CB5E}"/>
    <cellStyle name="style1621323674332" xfId="45614" xr:uid="{CB45100B-0D29-411F-999D-1E01705B03C1}"/>
    <cellStyle name="style1621323674352" xfId="45615" xr:uid="{AC2D4314-812D-49E1-8154-3F1D4C765181}"/>
    <cellStyle name="style1621323674372" xfId="45616" xr:uid="{49948F5D-14E4-4488-B9B0-D526EC4F0EFB}"/>
    <cellStyle name="style1621323675337" xfId="45623" xr:uid="{921763EC-9913-41F0-BD0D-3C76D8069A43}"/>
    <cellStyle name="style1621323675368" xfId="45624" xr:uid="{F84AB48C-69B5-4CE0-AD06-9B8A5E5A919A}"/>
    <cellStyle name="style1621323675391" xfId="45635" xr:uid="{E15FCE23-3697-45DF-A600-59868F21FACE}"/>
    <cellStyle name="style1621323675406" xfId="45636" xr:uid="{0EF2CB43-D493-413C-A997-649F41442571}"/>
    <cellStyle name="style1621323675453" xfId="45626" xr:uid="{771BEE89-DBDF-4619-A196-2DCDADD4703D}"/>
    <cellStyle name="style1621323675475" xfId="45627" xr:uid="{CD613E20-D1AA-4E34-A843-E6F0A0D62C77}"/>
    <cellStyle name="style1621323675491" xfId="45625" xr:uid="{EE37D278-8FAD-4369-9C50-09C38D37D6BD}"/>
    <cellStyle name="style1621323675506" xfId="45628" xr:uid="{B547ECA4-C868-41A4-8654-6782FEA5334D}"/>
    <cellStyle name="style1621323675538" xfId="45637" xr:uid="{905DE47B-AC14-4AB3-AEFC-409F1AA08986}"/>
    <cellStyle name="style1621323675553" xfId="45638" xr:uid="{916DCD4E-9A6B-4279-BDAC-A860BC4DD317}"/>
    <cellStyle name="style1621323675575" xfId="45639" xr:uid="{6316EBAF-E964-43C1-8E9E-496641737215}"/>
    <cellStyle name="style1621323675591" xfId="45640" xr:uid="{945E78C7-3B91-40C5-8944-BCBCCECBC521}"/>
    <cellStyle name="style1621323675622" xfId="45647" xr:uid="{221AEC00-5322-4CE0-8A46-EA146DDCADE6}"/>
    <cellStyle name="style1621323675638" xfId="45659" xr:uid="{52DB0FE3-DB17-483F-A025-294F4370BECA}"/>
    <cellStyle name="style1621323675654" xfId="45671" xr:uid="{76BAC50B-3B73-47A1-B41B-A83BD412DE9F}"/>
    <cellStyle name="style1621323675676" xfId="45648" xr:uid="{484BFF59-0A1E-4C3B-8151-C7BC639FC29A}"/>
    <cellStyle name="style1621323675707" xfId="45660" xr:uid="{E16F8AD4-D952-4C72-8ECC-1DE3990F1D4F}"/>
    <cellStyle name="style1621323675723" xfId="45672" xr:uid="{C6B4F8D6-4C84-4CBC-810C-28987BEA759D}"/>
    <cellStyle name="style1621323675738" xfId="45649" xr:uid="{6378735F-D20A-41BB-9C93-9B044065F3DE}"/>
    <cellStyle name="style1621323675770" xfId="45650" xr:uid="{B8B3484A-2BD7-41BD-813C-7C136C050329}"/>
    <cellStyle name="style1621323675792" xfId="45651" xr:uid="{273730D3-8D46-40A8-8874-FA5E63E29801}"/>
    <cellStyle name="style1621323675807" xfId="45652" xr:uid="{FF72A892-A04A-4411-B28A-B1E50D0EA2A1}"/>
    <cellStyle name="style1621323675823" xfId="45661" xr:uid="{BE4DBBEE-CBE8-448A-82A5-A3865DF9C297}"/>
    <cellStyle name="style1621323675839" xfId="45662" xr:uid="{B174A675-4105-412E-9EC5-5E03381146AD}"/>
    <cellStyle name="style1621323675870" xfId="45663" xr:uid="{D60D5861-CE92-4EB0-AC9C-66E3B681D0A5}"/>
    <cellStyle name="style1621323675892" xfId="45664" xr:uid="{A94DDD4C-C8DF-4F00-BDA9-34B94D4B69A5}"/>
    <cellStyle name="style1621323675908" xfId="45673" xr:uid="{F569D0DE-F333-44F6-8953-F343CC92A3EC}"/>
    <cellStyle name="style1621323675923" xfId="45674" xr:uid="{C7D1C2EB-6AF2-4B73-9A88-715B755E293F}"/>
    <cellStyle name="style1621323675954" xfId="45675" xr:uid="{8FD6A244-E999-405F-9D99-34B29C7968DA}"/>
    <cellStyle name="style1621323675977" xfId="45676" xr:uid="{900A6CC7-5215-4779-B97C-721AEBA8B6B9}"/>
    <cellStyle name="style1621323676964" xfId="45509" xr:uid="{C7EA39D3-74B7-4068-9624-079691ABC66D}"/>
    <cellStyle name="style1621323676984" xfId="45510" xr:uid="{7D5D5A16-0A3D-4151-97E9-145C8B9C5516}"/>
    <cellStyle name="style1621323677013" xfId="45521" xr:uid="{0A9034F8-9FF6-481C-A41E-E3F7D79335D2}"/>
    <cellStyle name="style1621323677033" xfId="45522" xr:uid="{424C9A5E-1CFD-4EC0-9D30-1D1605E60158}"/>
    <cellStyle name="style1621323677074" xfId="45512" xr:uid="{2E523A4C-1AAD-4708-A006-422097B39529}"/>
    <cellStyle name="style1621323677094" xfId="45513" xr:uid="{6DB63C96-007C-4B0F-90E6-EE29E19DDF04}"/>
    <cellStyle name="style1621323677116" xfId="45511" xr:uid="{253A3D65-3C21-47B6-852A-925265681937}"/>
    <cellStyle name="style1621323677137" xfId="45514" xr:uid="{E9494878-44C1-47B8-8F2D-26E1DBC2EADA}"/>
    <cellStyle name="style1621323677155" xfId="45523" xr:uid="{E56A07F5-675D-45BD-8C32-5C2CFB7091C7}"/>
    <cellStyle name="style1621323677175" xfId="45524" xr:uid="{857E3C92-4E1A-4345-9304-DD5BA7971F07}"/>
    <cellStyle name="style1621323677198" xfId="45525" xr:uid="{6DB2A85D-C4AF-4DFD-89C8-C5399D95427B}"/>
    <cellStyle name="style1621323677218" xfId="45526" xr:uid="{403F6E3C-38D8-4026-A59D-275191A560BC}"/>
    <cellStyle name="style1621323677238" xfId="45533" xr:uid="{7E4696AE-9997-48C2-9154-EA8D20319AFF}"/>
    <cellStyle name="style1621323677258" xfId="45545" xr:uid="{DD14F5F4-A29D-4296-8A94-C4275D144255}"/>
    <cellStyle name="style1621323677279" xfId="45534" xr:uid="{81A21FE0-BF2E-4C90-A856-DA6665EB788A}"/>
    <cellStyle name="style1621323677299" xfId="45546" xr:uid="{0D5A9953-4DCC-4BE8-8D89-426D575678CC}"/>
    <cellStyle name="style1621323677319" xfId="45557" xr:uid="{51EE4B25-CF0C-4F8B-B853-BB62CE66FEE0}"/>
    <cellStyle name="style1621323677340" xfId="45558" xr:uid="{8F6026F3-50D6-404C-92B1-086A205BC1C0}"/>
    <cellStyle name="style1621323677358" xfId="45535" xr:uid="{F75F2AAE-B04B-49FA-9188-C09A926DF5D5}"/>
    <cellStyle name="style1621323677388" xfId="45536" xr:uid="{C1AF21C3-B39E-4297-8B41-88918E96A76D}"/>
    <cellStyle name="style1621323677409" xfId="45537" xr:uid="{47AE5495-EED8-4E6F-ACF0-48C3F582201E}"/>
    <cellStyle name="style1621323677429" xfId="45538" xr:uid="{C5FEBCC1-27C6-4EF7-8BD1-83BE43814FBB}"/>
    <cellStyle name="style1621323677451" xfId="45547" xr:uid="{23C09E53-E488-42D8-B40D-FB9E552E26CA}"/>
    <cellStyle name="style1621323677472" xfId="45548" xr:uid="{F11DE69D-B4DC-40A1-80EE-EEA145F6667D}"/>
    <cellStyle name="style1621323677490" xfId="45549" xr:uid="{72D11F0B-12E1-4CA0-802A-309505524A01}"/>
    <cellStyle name="style1621323677510" xfId="45550" xr:uid="{3E155559-9039-4EFA-8C1D-EBEEDA46A5AC}"/>
    <cellStyle name="style1621323677530" xfId="45559" xr:uid="{8B81998E-905F-474A-B0EA-F932A26AED26}"/>
    <cellStyle name="style1621323677553" xfId="45560" xr:uid="{8536CD2E-8DE4-46FB-B90A-29AA57243ABB}"/>
    <cellStyle name="style1621323677573" xfId="45561" xr:uid="{AEABB5F4-9DAC-4A2F-BC69-DCA846864532}"/>
    <cellStyle name="style1621323677593" xfId="45562" xr:uid="{6FE2A6D4-C755-4497-8A87-CD4C79EA99DB}"/>
    <cellStyle name="style1621323678668" xfId="45569" xr:uid="{42377C15-42FE-4086-8AF7-990EB9AF0E81}"/>
    <cellStyle name="style1621323678691" xfId="45570" xr:uid="{EA70504D-31D4-4763-ADFC-7CF0E6ED9548}"/>
    <cellStyle name="style1621323678706" xfId="45581" xr:uid="{3846DAD2-AD20-484E-8D6F-075725B89BC9}"/>
    <cellStyle name="style1621323678722" xfId="45582" xr:uid="{FFB389A6-051D-4BD1-AC13-55CC4C6C5651}"/>
    <cellStyle name="style1621323678769" xfId="45572" xr:uid="{8A1FBBB9-BC2A-4538-A2C4-9898F772C07F}"/>
    <cellStyle name="style1621323678791" xfId="45573" xr:uid="{00E8B788-69E3-42A7-A283-8EADE1D5080A}"/>
    <cellStyle name="style1621323678806" xfId="45571" xr:uid="{2169DDD7-2C99-4D55-97D0-F49077E7252D}"/>
    <cellStyle name="style1621323678838" xfId="45574" xr:uid="{0B66D450-6A67-42C5-8DF5-E0A6F564F78E}"/>
    <cellStyle name="style1621323678853" xfId="45583" xr:uid="{9C196358-248C-43BF-B81F-33D3B259C05C}"/>
    <cellStyle name="style1621323678875" xfId="45584" xr:uid="{612EB529-C8A2-4635-932F-3786C41661DD}"/>
    <cellStyle name="style1621323678891" xfId="45585" xr:uid="{B499800C-51FD-4534-BB51-EDB89067F91E}"/>
    <cellStyle name="style1621323678922" xfId="45586" xr:uid="{E725847A-0E1C-43DF-99AD-B31466B979C3}"/>
    <cellStyle name="style1621323678938" xfId="45593" xr:uid="{BBC20D4E-2E90-4078-9BB8-D3609C0A3766}"/>
    <cellStyle name="style1621323678954" xfId="45605" xr:uid="{DD59A746-5434-47FF-B855-2BD1455446B8}"/>
    <cellStyle name="style1621323678976" xfId="45594" xr:uid="{8B6A11A8-CBC2-410D-B8FE-B7BC5BBD0337}"/>
    <cellStyle name="style1621323679007" xfId="45606" xr:uid="{5B5F2D15-B0F9-4F15-9A02-0BD2FCF94ACD}"/>
    <cellStyle name="style1621323679023" xfId="45617" xr:uid="{1BBF1A19-1555-40D7-AE37-CD8D1F7AB7C4}"/>
    <cellStyle name="style1621323679038" xfId="45618" xr:uid="{0A47F91B-64A1-4D0A-B015-BCE8EDDFA3EA}"/>
    <cellStyle name="style1621323679072" xfId="45595" xr:uid="{4DB650E7-832D-4B89-9F63-7BE6B7E56120}"/>
    <cellStyle name="style1621323679092" xfId="45596" xr:uid="{F90C20B0-DB20-4E5F-A2D6-617E5C7FFEF2}"/>
    <cellStyle name="style1621323679107" xfId="45597" xr:uid="{E9C657F4-A3BF-49F9-BE16-8F69271B9F00}"/>
    <cellStyle name="style1621323679123" xfId="45598" xr:uid="{B53D25DA-74EE-450F-8EC6-77487105A20D}"/>
    <cellStyle name="style1621323679154" xfId="45607" xr:uid="{C656B666-6FDA-4AD7-ADF9-B0317C01EDFF}"/>
    <cellStyle name="style1621323679176" xfId="45608" xr:uid="{02999CA9-87D9-4B01-A406-EFC1FF51D674}"/>
    <cellStyle name="style1621323679192" xfId="45609" xr:uid="{3B1BB248-4022-4F32-B9A5-28762A08EBD4}"/>
    <cellStyle name="style1621323679208" xfId="45610" xr:uid="{85869760-CF35-4FB3-A8A6-09EF818E31B0}"/>
    <cellStyle name="style1621323679254" xfId="45619" xr:uid="{EE75641F-00EC-4BCD-BFF1-E9E1F47A4585}"/>
    <cellStyle name="style1621323679277" xfId="45620" xr:uid="{43EB2B3F-F54C-445A-95AF-4E0161923F1C}"/>
    <cellStyle name="style1621323679292" xfId="45621" xr:uid="{B36BD523-3F09-4A4B-AAED-2C152274199A}"/>
    <cellStyle name="style1621323679308" xfId="45622" xr:uid="{0A498EDA-18DC-4ED8-A9FB-ACCC88202D35}"/>
    <cellStyle name="style1621323680279" xfId="45629" xr:uid="{2C90A419-D2E2-47D3-9EB3-DC54B6ECB510}"/>
    <cellStyle name="style1621323680295" xfId="45630" xr:uid="{871D5304-8239-4383-BEBE-501B225A6994}"/>
    <cellStyle name="style1621323680326" xfId="45641" xr:uid="{FE17C097-83EA-4F55-9C05-AD9DD3C58E78}"/>
    <cellStyle name="style1621323680342" xfId="45642" xr:uid="{4557E08F-279D-4B1C-AC53-EADB757C9CD9}"/>
    <cellStyle name="style1621323680379" xfId="45632" xr:uid="{D03A13CA-D590-435B-944B-F03F69205228}"/>
    <cellStyle name="style1621323680411" xfId="45633" xr:uid="{F2CCA2C5-D624-4571-A78E-A562425DF045}"/>
    <cellStyle name="style1621323680426" xfId="45631" xr:uid="{2CE7BDD9-7878-4532-9E4E-BF74AE6C8360}"/>
    <cellStyle name="style1621323680442" xfId="45634" xr:uid="{9F5847D6-EBC3-4AA5-BE8C-9E856A831B05}"/>
    <cellStyle name="style1621323680473" xfId="45643" xr:uid="{C5D6DD48-6F15-4B06-8FB1-C5717BE4BD4A}"/>
    <cellStyle name="style1621323680495" xfId="45644" xr:uid="{F24BA6BC-D5BA-43D8-847D-348FBBE86501}"/>
    <cellStyle name="style1621323680511" xfId="45645" xr:uid="{DF8518A7-DEBA-4893-B0AF-8D48C986FCBB}"/>
    <cellStyle name="style1621323680527" xfId="45646" xr:uid="{AE85EA34-26A8-4545-8059-4A64E7F1E108}"/>
    <cellStyle name="style1621323680558" xfId="45653" xr:uid="{44A1F2D6-8160-4CC8-8EA6-71FE1BAE0330}"/>
    <cellStyle name="style1621323680580" xfId="45665" xr:uid="{22AE1654-8EAB-4F98-8309-C99BCC09BB2D}"/>
    <cellStyle name="style1621323680596" xfId="45677" xr:uid="{1BABC1BB-92C4-43D6-A69A-7602619036BE}"/>
    <cellStyle name="style1621323680611" xfId="45654" xr:uid="{33AEE73A-F1AD-47B3-9B97-084F28A6ADDD}"/>
    <cellStyle name="style1621323680643" xfId="45666" xr:uid="{1AD7A3B7-9C35-4654-B8C2-879958582D45}"/>
    <cellStyle name="style1621323680658" xfId="45678" xr:uid="{ECB461F1-CEBD-43FB-8E3D-2181DD5FC08A}"/>
    <cellStyle name="style1621323680680" xfId="45655" xr:uid="{794A4E2E-534C-403A-A113-7E7B654BC7B8}"/>
    <cellStyle name="style1621323680696" xfId="45656" xr:uid="{0EBCAC05-FBC8-4C4C-8109-8424F2973AF5}"/>
    <cellStyle name="style1621323680712" xfId="45657" xr:uid="{B26C8B59-EBCC-48BF-8AAD-5C0454F71BC5}"/>
    <cellStyle name="style1621323680743" xfId="45658" xr:uid="{3A8F4026-4587-46D1-A013-BAD87D4A830D}"/>
    <cellStyle name="style1621323680758" xfId="45667" xr:uid="{7ED7AE6E-C64D-43FF-BF9A-DD8806168497}"/>
    <cellStyle name="style1621323680781" xfId="45668" xr:uid="{3EBA5CE7-C472-4EA1-A362-BC776F29E642}"/>
    <cellStyle name="style1621323680796" xfId="45669" xr:uid="{C6FCD6FC-B9BB-473B-83D1-0E02CC57C864}"/>
    <cellStyle name="style1621323680828" xfId="45670" xr:uid="{2A309891-B010-4F6C-832E-8CF8551F9F16}"/>
    <cellStyle name="style1621323680843" xfId="45679" xr:uid="{BC84A2A6-7EB4-4023-9ECE-5D0CABDFD71A}"/>
    <cellStyle name="style1621323680859" xfId="45680" xr:uid="{27091766-22A9-4A30-8B45-CC37E47558A2}"/>
    <cellStyle name="style1621323680881" xfId="45681" xr:uid="{570C8C17-E130-4C63-9C35-86FBBBBC47FC}"/>
    <cellStyle name="style1621323680912" xfId="45682" xr:uid="{661B0568-AF16-4DCB-8D5B-715383135FA8}"/>
    <cellStyle name="style1621323681972" xfId="45683" xr:uid="{0B4A004F-8749-4025-BAD5-90ECC0296699}"/>
    <cellStyle name="style1621323681999" xfId="45684" xr:uid="{E2CF4215-E2A5-4B73-A51B-AF081E1AF1B7}"/>
    <cellStyle name="style1621323682014" xfId="45695" xr:uid="{31C26825-84BF-41AC-B5A9-3C4CA698742A}"/>
    <cellStyle name="style1621323682030" xfId="45696" xr:uid="{EB9EF412-18EB-4873-8DB3-4DC94DAF2135}"/>
    <cellStyle name="style1621323682083" xfId="45686" xr:uid="{BB14F477-B15B-4C58-ADC9-34560E25918B}"/>
    <cellStyle name="style1621323682099" xfId="45687" xr:uid="{30432BDB-D7A6-41E1-B9E6-AE97A361AD30}"/>
    <cellStyle name="style1621323682115" xfId="45685" xr:uid="{1FEA4871-BB51-4608-9C0A-39FBC1D8B089}"/>
    <cellStyle name="style1621323682146" xfId="45688" xr:uid="{DFEA8AD6-A8F3-4D0D-B58B-71982ED5FC97}"/>
    <cellStyle name="style1621323682161" xfId="45697" xr:uid="{F9C5566B-46C5-4702-A6CA-C43B7B472C6D}"/>
    <cellStyle name="style1621323682184" xfId="45698" xr:uid="{FCD2A67E-0D74-4157-99B5-51750942A51F}"/>
    <cellStyle name="style1621323682199" xfId="45699" xr:uid="{18729ED5-8A55-45AE-95DC-7E988933370C}"/>
    <cellStyle name="style1621323682215" xfId="45700" xr:uid="{934C1666-DE3D-4421-9F08-4154D0944FD6}"/>
    <cellStyle name="style1621323682246" xfId="45707" xr:uid="{2825F055-643A-4280-B0C4-FBAB9095E856}"/>
    <cellStyle name="style1621323682262" xfId="45719" xr:uid="{8634666B-733C-48A4-8E19-CF1EE8479C33}"/>
    <cellStyle name="style1621323682284" xfId="45708" xr:uid="{C441A43B-DC3A-4D39-B0BA-00A1DAC8E435}"/>
    <cellStyle name="style1621323682300" xfId="45720" xr:uid="{38105CEA-FCE9-4C97-AC66-C3F72F59D905}"/>
    <cellStyle name="style1621323682331" xfId="45731" xr:uid="{AB793645-4576-4FC5-B542-3D5F98F64F40}"/>
    <cellStyle name="style1621323682346" xfId="45732" xr:uid="{89AAA38A-29F5-4AD3-A862-211D99C66F6B}"/>
    <cellStyle name="style1621323682362" xfId="45709" xr:uid="{68E47A99-62C7-4697-BBFB-4D376734F400}"/>
    <cellStyle name="style1621323682384" xfId="45710" xr:uid="{B921C26A-7979-4387-9AC5-D2867CBA9B0D}"/>
    <cellStyle name="style1621323682415" xfId="45711" xr:uid="{72F0817B-84E2-4286-970D-AC7428EA77CB}"/>
    <cellStyle name="style1621323682431" xfId="45712" xr:uid="{E74008BB-3AFD-402A-954B-6B823C418D2E}"/>
    <cellStyle name="style1621323682447" xfId="45721" xr:uid="{3B61D3F9-B57A-4E46-949D-1BD7EE34C1AA}"/>
    <cellStyle name="style1621323682478" xfId="45722" xr:uid="{A7A9A73E-304F-41A4-8F15-13B394E4B9F5}"/>
    <cellStyle name="style1621323682500" xfId="45723" xr:uid="{893CF19A-2CF1-4E1F-B7F2-D335AEB0BF7A}"/>
    <cellStyle name="style1621323682516" xfId="45724" xr:uid="{C46F4656-FF69-47CC-B21C-421DA7669445}"/>
    <cellStyle name="style1621323682531" xfId="45733" xr:uid="{1137B43A-1460-4048-9FB9-522FD0680A79}"/>
    <cellStyle name="style1621323682563" xfId="45734" xr:uid="{F4B82E54-E507-4441-AD60-02F54B10F341}"/>
    <cellStyle name="style1621323682585" xfId="45735" xr:uid="{B91259D0-D105-4850-9B89-2F8BA8191150}"/>
    <cellStyle name="style1621323682600" xfId="45736" xr:uid="{77DB6399-F2AB-49E6-95F8-03E3A4F90C45}"/>
    <cellStyle name="style1621323683587" xfId="45743" xr:uid="{B872AA5D-5E4D-4467-90F3-83886FC070AD}"/>
    <cellStyle name="style1621323683619" xfId="45744" xr:uid="{0C5EA5A5-43B8-4299-A716-51EB00EF7CE7}"/>
    <cellStyle name="style1621323683634" xfId="45755" xr:uid="{68BE5892-F17A-4FE5-8CB0-0B488FC4A680}"/>
    <cellStyle name="style1621323683650" xfId="45756" xr:uid="{6CBB7AC3-83B5-4CC0-B790-87BC4265FD24}"/>
    <cellStyle name="style1621323683703" xfId="45746" xr:uid="{0CECF261-48EB-4781-AAD2-B81AC1FE5464}"/>
    <cellStyle name="style1621323683719" xfId="45747" xr:uid="{3027E796-63E1-4565-8DC0-20CCB4B6F81D}"/>
    <cellStyle name="style1621323683734" xfId="45745" xr:uid="{3CC33D08-C8B4-4D24-A4A9-6FBEA3E4913C}"/>
    <cellStyle name="style1621323683766" xfId="45748" xr:uid="{15261F81-D1B3-4C17-BDD2-C58845F79378}"/>
    <cellStyle name="style1621323683781" xfId="45757" xr:uid="{4A69B065-AB93-456F-A1B2-5DEAE7D6E720}"/>
    <cellStyle name="style1621323683804" xfId="45758" xr:uid="{95B9FF32-F4E5-4073-AE5A-485414DFC446}"/>
    <cellStyle name="style1621323683819" xfId="45759" xr:uid="{66AC1E1D-3B1B-4748-A171-4771AEC3E80F}"/>
    <cellStyle name="style1621323683835" xfId="45760" xr:uid="{BA6BA3AB-C6F1-4CDF-9258-0F08ECA1F269}"/>
    <cellStyle name="style1621323683866" xfId="45767" xr:uid="{278AA283-5094-41C5-9901-0752D8C4C3C2}"/>
    <cellStyle name="style1621323683888" xfId="45779" xr:uid="{A745D748-A5E0-4EF7-A9AC-324E5B57FA92}"/>
    <cellStyle name="style1621323683904" xfId="45768" xr:uid="{80CA48EE-4893-481D-824F-C4CB195336E4}"/>
    <cellStyle name="style1621323683919" xfId="45780" xr:uid="{4EC836BD-E7C1-42A4-BB1C-5B13E5C374B4}"/>
    <cellStyle name="style1621323683951" xfId="45791" xr:uid="{CCF00799-56A5-4050-BF37-DB874E5FC555}"/>
    <cellStyle name="style1621323683973" xfId="45792" xr:uid="{03834956-E395-4441-B6E3-3EC73EF4D494}"/>
    <cellStyle name="style1621323683988" xfId="45769" xr:uid="{191AA6BB-3045-4935-A961-9C0EAD05C4D9}"/>
    <cellStyle name="style1621323684004" xfId="45770" xr:uid="{0ADA3903-C8FD-445F-B64D-96B9369EEC9F}"/>
    <cellStyle name="style1621323684035" xfId="45771" xr:uid="{3E4EF26D-541A-43E5-8B98-C20D1E966DEC}"/>
    <cellStyle name="style1621323684051" xfId="45772" xr:uid="{EADA17B3-FAB7-46C2-84F2-FB8972557E44}"/>
    <cellStyle name="style1621323684067" xfId="45781" xr:uid="{47D040CC-B49E-4072-954E-A79FE889B947}"/>
    <cellStyle name="style1621323684089" xfId="45782" xr:uid="{4FD527F4-5844-405B-A3FF-F79516D5921F}"/>
    <cellStyle name="style1621323684120" xfId="45783" xr:uid="{2A58B6CF-2C77-4B7D-80CC-3B3DB0BE1579}"/>
    <cellStyle name="style1621323684136" xfId="45784" xr:uid="{5DFBCB0A-DDF3-4588-A892-834B56AD90EE}"/>
    <cellStyle name="style1621323684171" xfId="45793" xr:uid="{AF55AEF7-0B53-4F9C-AE12-E28DCEED1B5B}"/>
    <cellStyle name="style1621323684189" xfId="45794" xr:uid="{B24DAFE3-038E-4092-BFD4-AD86DC7705F4}"/>
    <cellStyle name="style1621323684220" xfId="45795" xr:uid="{6F28995A-1EA2-4914-AF01-D0CB3F40C5DD}"/>
    <cellStyle name="style1621323684236" xfId="45796" xr:uid="{E1A2C3AE-64F0-4AE7-8B8C-C2D754252685}"/>
    <cellStyle name="style1621323685106" xfId="45689" xr:uid="{815E5F72-D4B0-433B-97B0-32FFFF3BDA28}"/>
    <cellStyle name="style1621323685122" xfId="45690" xr:uid="{CEEB542B-BFA4-4EE1-927D-E589E661BFD1}"/>
    <cellStyle name="style1621323685153" xfId="45701" xr:uid="{08730BEC-6263-43D0-AA7B-209DB13F703D}"/>
    <cellStyle name="style1621323685169" xfId="45702" xr:uid="{BD859DF2-C8A9-45F3-A1ED-599B089B3C61}"/>
    <cellStyle name="style1621323685206" xfId="45692" xr:uid="{96F95804-9AA1-457D-B452-81D75CA1FD34}"/>
    <cellStyle name="style1621323685222" xfId="45693" xr:uid="{B1C5F3BB-D81E-4E16-AF92-48FDA3C6E0BE}"/>
    <cellStyle name="style1621323685253" xfId="45691" xr:uid="{88731E82-1732-4287-8339-F8AC3A7B2E03}"/>
    <cellStyle name="style1621323685269" xfId="45694" xr:uid="{B1F618BB-B1FC-434D-9C0E-DB0EE7DF53B1}"/>
    <cellStyle name="style1621323685291" xfId="45703" xr:uid="{8DB96619-8FB6-4F1A-9E2E-12D225A24974}"/>
    <cellStyle name="style1621323685307" xfId="45704" xr:uid="{F26CEADC-762B-468C-889C-7FA6652B9F3F}"/>
    <cellStyle name="style1621323685338" xfId="45705" xr:uid="{9D4E1374-4DF8-4098-B0CA-4C55ED5FFD5C}"/>
    <cellStyle name="style1621323685354" xfId="45706" xr:uid="{55061EBC-45DD-427E-900E-98498A635C83}"/>
    <cellStyle name="style1621323685369" xfId="45713" xr:uid="{3D944523-B2BF-476E-8D56-163FE8ECE408}"/>
    <cellStyle name="style1621323685391" xfId="45725" xr:uid="{358C8E98-5540-45A3-A3EA-08F1547AA0DC}"/>
    <cellStyle name="style1621323685423" xfId="45714" xr:uid="{A824CF24-92AC-4244-A367-361B8E26FB3F}"/>
    <cellStyle name="style1621323685438" xfId="45726" xr:uid="{CB26446D-441D-4C08-B353-710681A2BC84}"/>
    <cellStyle name="style1621323685454" xfId="45737" xr:uid="{8AB29C2B-6C4A-43F6-88BC-1302C4A89E54}"/>
    <cellStyle name="style1621323685485" xfId="45738" xr:uid="{33228AFA-A9D5-45F0-95E6-AB0DB1077930}"/>
    <cellStyle name="style1621323685507" xfId="45715" xr:uid="{959CED38-CA0A-4836-BAAD-A7DE902FCE98}"/>
    <cellStyle name="style1621323685523" xfId="45716" xr:uid="{6CA1A6EF-CD50-46EC-96B8-FF59B2521634}"/>
    <cellStyle name="style1621323685538" xfId="45717" xr:uid="{104310D7-A959-4256-A9E9-432F9A75D327}"/>
    <cellStyle name="style1621323685570" xfId="45718" xr:uid="{8DCCB284-299C-4EAC-B302-5B024D735E50}"/>
    <cellStyle name="style1621323685592" xfId="45727" xr:uid="{37423832-06A6-4E97-87C2-6600774F16A8}"/>
    <cellStyle name="style1621323685607" xfId="45728" xr:uid="{CC1561F3-20A8-4A7A-9467-BB5361A18C91}"/>
    <cellStyle name="style1621323685623" xfId="45729" xr:uid="{761AF92A-6806-4B88-80F5-3B2747289584}"/>
    <cellStyle name="style1621323685654" xfId="45730" xr:uid="{874AE14F-3379-4F0E-93C5-C7A2A35575CA}"/>
    <cellStyle name="style1621323685670" xfId="45739" xr:uid="{F0007B6C-2C7D-4FFF-A592-2EAF7177B086}"/>
    <cellStyle name="style1621323685692" xfId="45740" xr:uid="{B437434E-D390-43D8-98C8-ACEEDD7945E9}"/>
    <cellStyle name="style1621323685708" xfId="45741" xr:uid="{265A6BA9-EE81-4191-8C28-BBFB2587B369}"/>
    <cellStyle name="style1621323685739" xfId="45742" xr:uid="{39EA2A3B-47BC-452B-8332-2FB27D5DFF76}"/>
    <cellStyle name="style1621323686726" xfId="45749" xr:uid="{CEB6CE10-3509-4DF7-98A9-1FB90BFAFB2D}"/>
    <cellStyle name="style1621323686757" xfId="45750" xr:uid="{EC9B1F21-F779-4CB2-8388-8AA136343D76}"/>
    <cellStyle name="style1621323686772" xfId="45761" xr:uid="{DD864100-884B-414E-A83D-DE0028DD92CC}"/>
    <cellStyle name="style1621323686795" xfId="45762" xr:uid="{6B920145-0AB8-4B07-840B-2FA5464273E2}"/>
    <cellStyle name="style1621323686826" xfId="45752" xr:uid="{C67C8F8F-E650-4741-A2DE-9C436556A332}"/>
    <cellStyle name="style1621323686857" xfId="45753" xr:uid="{29B40AA6-F20B-4A5A-8700-E42D3AE2D709}"/>
    <cellStyle name="style1621323686873" xfId="45751" xr:uid="{A0BEB748-7281-4967-BF83-3B28E021F4CD}"/>
    <cellStyle name="style1621323686895" xfId="45754" xr:uid="{76FFDC44-3016-464B-AE69-B246B1DCEEDF}"/>
    <cellStyle name="style1621323686911" xfId="45763" xr:uid="{23C0A997-D6BE-48D0-8C69-1F532B75F64A}"/>
    <cellStyle name="style1621323686942" xfId="45764" xr:uid="{9E48463B-9619-43CC-9EF8-AB706FF0A220}"/>
    <cellStyle name="style1621323686957" xfId="45765" xr:uid="{0B88E56D-9B00-4F4D-8DB1-C25EF3A086FF}"/>
    <cellStyle name="style1621323686975" xfId="45766" xr:uid="{E523AA34-540C-461B-B320-DB03BDBB3DB9}"/>
    <cellStyle name="style1621323686995" xfId="45773" xr:uid="{E5F266CE-D953-4590-B5B7-88E20CC320CE}"/>
    <cellStyle name="style1621323687026" xfId="45785" xr:uid="{33319CF3-E0BC-4BB0-8580-4CA1FB048803}"/>
    <cellStyle name="style1621323687042" xfId="45774" xr:uid="{9F926614-567A-405E-9C6B-7AF90D6155CF}"/>
    <cellStyle name="style1621323687057" xfId="45786" xr:uid="{4C48A983-1959-4284-A43B-F757AC816828}"/>
    <cellStyle name="style1621323687089" xfId="45797" xr:uid="{BE81E4D9-462C-43AD-861A-F21758CFAA88}"/>
    <cellStyle name="style1621323687111" xfId="45798" xr:uid="{6801307F-032C-4E29-B1A9-8688C7F45C3D}"/>
    <cellStyle name="style1621323687126" xfId="45775" xr:uid="{D8FE4A7B-ADEE-4836-A45D-1AB62DA76BAA}"/>
    <cellStyle name="style1621323687142" xfId="45776" xr:uid="{33D67F1D-4839-477B-A2C7-315CB86DD5F6}"/>
    <cellStyle name="style1621323687173" xfId="45777" xr:uid="{86478A50-D963-4ECF-81BA-361896F52FCC}"/>
    <cellStyle name="style1621323687195" xfId="45778" xr:uid="{4B120B27-48B8-4A97-A7D7-0D45EBEC4B9E}"/>
    <cellStyle name="style1621323687211" xfId="45787" xr:uid="{5AD6AEAE-8B57-4955-9601-A8B569DCAA11}"/>
    <cellStyle name="style1621323687227" xfId="45788" xr:uid="{8E698CC7-CC02-4ADB-B889-A07FB9F433FB}"/>
    <cellStyle name="style1621323687258" xfId="45789" xr:uid="{CCC3610E-AFA8-4C9F-A0AF-DD99165F3450}"/>
    <cellStyle name="style1621323687274" xfId="45790" xr:uid="{ED1B8657-093C-4E56-9296-DC6BF0D1D671}"/>
    <cellStyle name="style1621323687311" xfId="45799" xr:uid="{5C5B0E55-77CD-477B-AEC7-E1C4DB726C61}"/>
    <cellStyle name="style1621323687327" xfId="45800" xr:uid="{5B6E2CE2-6BE4-4C22-9A9B-1ED50ED2425A}"/>
    <cellStyle name="style1621323687358" xfId="45801" xr:uid="{88E588A7-FC0A-448E-8EFF-C4F87B05A452}"/>
    <cellStyle name="style1621323687374" xfId="45802" xr:uid="{FB060A9B-5092-45B8-8A5E-37B658118B9B}"/>
    <cellStyle name="style1621323689016" xfId="45803" xr:uid="{B41DF525-A1C8-42E6-8088-A2458D14E9D5}"/>
    <cellStyle name="style1621323689031" xfId="45804" xr:uid="{F91CA47E-7AD7-4AFE-85D0-59498A7D7D39}"/>
    <cellStyle name="style1621323689063" xfId="45815" xr:uid="{F2AC93BC-2F71-456A-8522-B75F38F298DF}"/>
    <cellStyle name="style1621323689078" xfId="45816" xr:uid="{C8DF84AB-FC6F-41AF-8D1A-1B9F9AF591AD}"/>
    <cellStyle name="style1621323689116" xfId="45806" xr:uid="{88B36D7A-13F3-4988-B494-F54233303EA4}"/>
    <cellStyle name="style1621323689147" xfId="45807" xr:uid="{748A4681-9278-4ACA-8585-94CBC14C891E}"/>
    <cellStyle name="style1621323689163" xfId="45805" xr:uid="{8D0C29F0-87BA-46ED-B6AB-A81FE0D6542C}"/>
    <cellStyle name="style1621323689179" xfId="45808" xr:uid="{64FF54D1-4E5A-4C37-84FC-0E305A6F8868}"/>
    <cellStyle name="style1621323689201" xfId="45817" xr:uid="{21A878D8-6802-4F58-A403-8F5B26AB0B73}"/>
    <cellStyle name="style1621323689216" xfId="45818" xr:uid="{5C01B35B-036A-48F4-A83C-2D51ACCE6C68}"/>
    <cellStyle name="style1621323689248" xfId="45819" xr:uid="{CE1B6B6B-426C-4720-A377-EB88EDEDC467}"/>
    <cellStyle name="style1621323689263" xfId="45820" xr:uid="{FDCDCF33-BC2A-440A-9ED0-678E8FE75381}"/>
    <cellStyle name="style1621323689279" xfId="45827" xr:uid="{AF27BDA8-9A17-497C-A393-291DC054BFE1}"/>
    <cellStyle name="style1621323689301" xfId="45839" xr:uid="{97FB0D45-9E9C-4652-B96C-B381056DC1CE}"/>
    <cellStyle name="style1621323689332" xfId="45828" xr:uid="{0D467672-CE9B-4EB8-973D-3F7A0CDC6AAD}"/>
    <cellStyle name="style1621323689348" xfId="45840" xr:uid="{1A5FD877-1C2C-46CB-94D3-44D9529AC6A1}"/>
    <cellStyle name="style1621323689379" xfId="45851" xr:uid="{B3F287D0-E0FD-4D07-A01C-757F564EF23F}"/>
    <cellStyle name="style1621323689395" xfId="45852" xr:uid="{6A31E6AB-7BA9-4C04-B01C-7845C54C05B1}"/>
    <cellStyle name="style1621323689417" xfId="45829" xr:uid="{0B3D7330-CE4B-4FAE-8A96-9121CD3E1954}"/>
    <cellStyle name="style1621323689433" xfId="45830" xr:uid="{9222AF58-C293-4AB3-98AE-EEBA3DA4087D}"/>
    <cellStyle name="style1621323689448" xfId="45831" xr:uid="{C311D4FD-E088-49BF-84E7-F38672CAB9B4}"/>
    <cellStyle name="style1621323689479" xfId="45832" xr:uid="{02F9FE4F-93D2-4A76-B254-BF8160F10F32}"/>
    <cellStyle name="style1621323689502" xfId="45841" xr:uid="{F1164C9A-6868-4D79-A7BB-2DB790B1271E}"/>
    <cellStyle name="style1621323689517" xfId="45842" xr:uid="{D1D7066E-1A6D-4F11-A389-88B9ACBFAF3E}"/>
    <cellStyle name="style1621323689533" xfId="45843" xr:uid="{C98368D5-0E10-47C2-B9EB-79743FBFC48B}"/>
    <cellStyle name="style1621323689564" xfId="45844" xr:uid="{7BCC9589-7C02-4FBB-BB43-EAB80065BE7C}"/>
    <cellStyle name="style1621323689595" xfId="45853" xr:uid="{C8A58E0C-8C57-41F2-9B6E-53BABEF19C51}"/>
    <cellStyle name="style1621323689602" xfId="45854" xr:uid="{E411722A-82FE-414D-AC3C-36DEE89F8164}"/>
    <cellStyle name="style1621323689633" xfId="45855" xr:uid="{C4EB5094-AD91-42E6-9321-97BF76711F39}"/>
    <cellStyle name="style1621323689649" xfId="45856" xr:uid="{80E51DD0-A0C7-4429-B7B6-95A4DA350E2F}"/>
    <cellStyle name="style1621323690520" xfId="45809" xr:uid="{69AF915E-95F8-4BBD-B211-CAED3B0A9EB3}"/>
    <cellStyle name="style1621323690551" xfId="45810" xr:uid="{34E25CF0-4B31-4520-88CC-50AD60D1E726}"/>
    <cellStyle name="style1621323690566" xfId="45821" xr:uid="{A4450EF4-629C-4FD1-A7BB-7B15B25BA448}"/>
    <cellStyle name="style1621323690582" xfId="45822" xr:uid="{CDF64945-2BC2-4EF5-B325-56CC7C064050}"/>
    <cellStyle name="style1621323690636" xfId="45812" xr:uid="{65622556-31CC-4714-A102-8D46F76A4D01}"/>
    <cellStyle name="style1621323690651" xfId="45813" xr:uid="{B6EA5822-542E-4FE0-9808-F3170D60E2FA}"/>
    <cellStyle name="style1621323690667" xfId="45811" xr:uid="{984E0EA6-FF77-455C-ABA1-FA13D5062CF6}"/>
    <cellStyle name="style1621323690698" xfId="45814" xr:uid="{770DD2C0-05B5-487D-A5F6-94558F51C814}"/>
    <cellStyle name="style1621323690720" xfId="45823" xr:uid="{E2A22F69-B465-4BC6-8AFD-C6E147C5B2AA}"/>
    <cellStyle name="style1621323690736" xfId="45824" xr:uid="{D9D06FF6-BF15-48D4-AD54-23C6F8C48FDB}"/>
    <cellStyle name="style1621323690751" xfId="45825" xr:uid="{EC1D0E57-A8F2-46B7-BD06-182657422906}"/>
    <cellStyle name="style1621323690783" xfId="45826" xr:uid="{E84523BC-581F-417F-AC32-1C53FD7100F9}"/>
    <cellStyle name="style1621323690805" xfId="45833" xr:uid="{26E85C8E-9F88-4748-A323-6270CFEDE90B}"/>
    <cellStyle name="style1621323690820" xfId="45845" xr:uid="{809A75A6-82C9-4AD1-BE5B-35E349BBFC02}"/>
    <cellStyle name="style1621323690836" xfId="45834" xr:uid="{D67899CC-5A26-4595-B800-C5603AC83CDF}"/>
    <cellStyle name="style1621323690867" xfId="45846" xr:uid="{B8747D66-0ED8-45EF-A699-8BE7F9C8B3A7}"/>
    <cellStyle name="style1621323690883" xfId="45857" xr:uid="{3098CB7C-0465-43AD-80AA-28E85D7A10BB}"/>
    <cellStyle name="style1621323690905" xfId="45858" xr:uid="{60798587-BC51-4DEF-8757-B766AF1F8130}"/>
    <cellStyle name="style1621323690921" xfId="45835" xr:uid="{7C0B3AEF-E37F-4577-8C6A-748DC3ED659E}"/>
    <cellStyle name="style1621323690952" xfId="45836" xr:uid="{49819C19-E635-4FF7-88B5-378D6FAEB836}"/>
    <cellStyle name="style1621323690968" xfId="45837" xr:uid="{F29F4CE0-95AE-4513-B35B-82AE14176844}"/>
    <cellStyle name="style1621323690993" xfId="45838" xr:uid="{D1038006-8AD3-48E3-946A-08A5A941F108}"/>
    <cellStyle name="style1621323691005" xfId="45847" xr:uid="{C4ED97FD-0E81-4C5C-96A0-3BFF468E2728}"/>
    <cellStyle name="style1621323691037" xfId="45848" xr:uid="{08B2442A-227D-4EA4-94D6-8577BF615774}"/>
    <cellStyle name="style1621323691058" xfId="45849" xr:uid="{8A9619C2-67C1-4E3F-9992-C53CEC832729}"/>
    <cellStyle name="style1621323691078" xfId="45850" xr:uid="{739DE4D3-CBF8-4A36-8704-BCC3F6551372}"/>
    <cellStyle name="style1621323691105" xfId="45859" xr:uid="{75DBC68F-1B44-43F3-89BE-A672622AABE9}"/>
    <cellStyle name="style1621323691121" xfId="45860" xr:uid="{7B826BF7-5D59-4A75-83D8-61E481F227B5}"/>
    <cellStyle name="style1621323691137" xfId="45861" xr:uid="{76A1A6B8-4754-45B7-A237-722E63ADA4F6}"/>
    <cellStyle name="style1621323691168" xfId="45862" xr:uid="{8FEEE473-09F5-4E20-B1E2-39C42F5A2928}"/>
    <cellStyle name="style1621323692724" xfId="45984" xr:uid="{74891F36-2314-4245-8894-55DAE6B96F55}"/>
    <cellStyle name="style1621323692740" xfId="45985" xr:uid="{DB042D2E-EBDA-4332-B7EB-9C5C39014AF7}"/>
    <cellStyle name="style1621323692771" xfId="45983" xr:uid="{9240A6A5-9CD9-43EC-9D56-4139E1B1D335}"/>
    <cellStyle name="style1621323692787" xfId="45986" xr:uid="{4B615C32-775C-4099-9A0E-9C71B13D6659}"/>
    <cellStyle name="style1621323692809" xfId="45987" xr:uid="{4CFFBD71-7603-4D4A-9223-3E569D9C9D81}"/>
    <cellStyle name="style1621323692824" xfId="45988" xr:uid="{82FC962A-0527-44F8-A062-1F6BA3F9DE39}"/>
    <cellStyle name="style1621323692856" xfId="45989" xr:uid="{75EE37C4-B10C-446E-B32F-4B96D9B687FB}"/>
    <cellStyle name="style1621323692871" xfId="45990" xr:uid="{D9109E24-CD60-42AF-9134-1B5EF5F65596}"/>
    <cellStyle name="style1621323692902" xfId="45992" xr:uid="{F61AB5D0-0649-4F40-B18A-0731B0D68CB3}"/>
    <cellStyle name="style1621323692909" xfId="45993" xr:uid="{34DF6EC7-C835-46DB-A549-A8E7373EAF8C}"/>
    <cellStyle name="style1621323692940" xfId="45995" xr:uid="{860F8F72-BEED-4CFE-8C73-56EF3FA66A52}"/>
    <cellStyle name="style1621323692956" xfId="45996" xr:uid="{79780491-225D-4467-B077-8E04968311CC}"/>
    <cellStyle name="style1621323692978" xfId="45991" xr:uid="{0037EE73-1367-4020-BD1B-9DD9C353E365}"/>
    <cellStyle name="style1621323693009" xfId="45994" xr:uid="{B408DE41-F841-4E34-97C3-CE2186404BCF}"/>
    <cellStyle name="style1621323693025" xfId="45997" xr:uid="{97AA2DEC-C25C-495A-93A3-AE2C455BFAF7}"/>
    <cellStyle name="style1621323693072" xfId="45999" xr:uid="{74FA0EAB-2766-4D4F-B177-EBE0377EC7FE}"/>
    <cellStyle name="style1621323693087" xfId="46000" xr:uid="{000068D2-385F-46BE-8C83-2E7FC7C58CBA}"/>
    <cellStyle name="style1621323693110" xfId="45998" xr:uid="{1509428E-5A14-45E9-A43D-A71168CD84BA}"/>
    <cellStyle name="style1621323694212" xfId="45923" xr:uid="{C2C38ED3-1619-4EBF-B10C-0272B80EEC50}"/>
    <cellStyle name="style1621323694227" xfId="45924" xr:uid="{4F6A55B8-0C22-4486-89C1-3C3932092162}"/>
    <cellStyle name="style1621323694259" xfId="45935" xr:uid="{8257344B-03E4-4A53-9950-8E4D6BE02FE4}"/>
    <cellStyle name="style1621323694274" xfId="45936" xr:uid="{E9313717-D794-45DC-9AB4-92265955A6D3}"/>
    <cellStyle name="style1621323694312" xfId="45926" xr:uid="{7EE35033-59F5-480B-AEF2-B4EA407FDC51}"/>
    <cellStyle name="style1621323694343" xfId="45927" xr:uid="{7B1DB3D2-D9D6-4488-8249-85D89DF6FDB2}"/>
    <cellStyle name="style1621323694359" xfId="45925" xr:uid="{8E80D1C6-1471-42F4-A8EE-7FDD5606D5FA}"/>
    <cellStyle name="style1621323694375" xfId="45928" xr:uid="{F590E93A-42CE-46FC-B3CE-2BC4C2D9A56A}"/>
    <cellStyle name="style1621323694406" xfId="45937" xr:uid="{76B89959-B11C-4963-AC0D-85046F780713}"/>
    <cellStyle name="style1621323694428" xfId="45938" xr:uid="{F85F825A-BC7B-4358-ADF0-189CBE040F1F}"/>
    <cellStyle name="style1621323694444" xfId="45939" xr:uid="{48DA46B5-BD00-41AA-9092-45514ED2B1B4}"/>
    <cellStyle name="style1621323694459" xfId="45940" xr:uid="{39A6EB7B-B5C0-4583-AC30-06F5A0597503}"/>
    <cellStyle name="style1621323694491" xfId="45947" xr:uid="{7AFFCE43-C0C3-46EA-A7DF-C7CE56D7C426}"/>
    <cellStyle name="style1621323694513" xfId="45959" xr:uid="{6A57E5EA-6AD8-4680-82CB-723089F814E0}"/>
    <cellStyle name="style1621323694528" xfId="45948" xr:uid="{23C5879D-71A6-41F9-AF0C-D2DC4B40BDEC}"/>
    <cellStyle name="style1621323694544" xfId="45960" xr:uid="{C583B17C-76AB-47CF-9D04-38A98ED59004}"/>
    <cellStyle name="style1621323694575" xfId="45971" xr:uid="{BCEF53AF-F47F-4400-A29F-4F345F73D5B7}"/>
    <cellStyle name="style1621323694591" xfId="45972" xr:uid="{D91FCFC8-CF30-448F-814C-6B06B3995929}"/>
    <cellStyle name="style1621323694613" xfId="45949" xr:uid="{A1D015A7-45C6-4E13-9CBA-FB4EC26D38AD}"/>
    <cellStyle name="style1621323694629" xfId="45950" xr:uid="{CFAFC390-B957-42C7-AE3E-1CD7F21525AF}"/>
    <cellStyle name="style1621323694660" xfId="45951" xr:uid="{CCF58E32-3343-4A55-B916-FC18E85325AB}"/>
    <cellStyle name="style1621323694676" xfId="45952" xr:uid="{F2303CF9-004C-40DD-8764-9947F0CBA518}"/>
    <cellStyle name="style1621323694691" xfId="45961" xr:uid="{405F4058-470D-42A3-A292-B49252F3A2C3}"/>
    <cellStyle name="style1621323694713" xfId="45962" xr:uid="{D446D5AA-8E07-4D31-BB00-8825ADC20737}"/>
    <cellStyle name="style1621323694729" xfId="45963" xr:uid="{81FE9D4B-7E51-479B-90B4-505E308D78CD}"/>
    <cellStyle name="style1621323694760" xfId="45964" xr:uid="{3A959BF5-F01C-43AC-A8F0-06377540C0B6}"/>
    <cellStyle name="style1621323694791" xfId="45973" xr:uid="{10210D74-3A80-444F-914C-0552B4516483}"/>
    <cellStyle name="style1621323694807" xfId="45974" xr:uid="{C4A13EE8-0E96-4F00-85C9-73F74E19C77F}"/>
    <cellStyle name="style1621323694829" xfId="45975" xr:uid="{40180300-E5A1-4C15-93B1-82337876BFEB}"/>
    <cellStyle name="style1621323694845" xfId="45976" xr:uid="{ABF19AA2-AF37-4555-AA65-2FEB955E9533}"/>
    <cellStyle name="style1621323695816" xfId="45929" xr:uid="{B7035B62-1F9F-4D92-9E35-1623BB3D912C}"/>
    <cellStyle name="style1621323695847" xfId="45930" xr:uid="{C45F690C-AD1A-41C3-A050-63D9FE5BFCEA}"/>
    <cellStyle name="style1621323695863" xfId="45941" xr:uid="{723A589F-C333-4040-B713-89B372AA8B4D}"/>
    <cellStyle name="style1621323695878" xfId="45942" xr:uid="{024DD137-7912-4F43-9E71-E0CE708670DF}"/>
    <cellStyle name="style1621323695932" xfId="45932" xr:uid="{6A3DF66D-DBFF-4CE5-A8CD-72C1AC06B0D5}"/>
    <cellStyle name="style1621323695947" xfId="45933" xr:uid="{C3D54BDA-7882-4E17-96A9-B8BFB7AE061F}"/>
    <cellStyle name="style1621323695963" xfId="45931" xr:uid="{3BE6F111-319C-4EDA-B32F-78102A7AB188}"/>
    <cellStyle name="style1621323695995" xfId="45934" xr:uid="{6CBB65C4-6F77-4DBA-812D-AA09F665D6BB}"/>
    <cellStyle name="style1621323696016" xfId="45943" xr:uid="{9DEDA6A8-6C57-4F49-BF0D-DD7285D65AF6}"/>
    <cellStyle name="style1621323696032" xfId="45944" xr:uid="{CFF67A94-7EC8-4476-A792-35639B32E71C}"/>
    <cellStyle name="style1621323696048" xfId="45945" xr:uid="{05603CA1-C923-4B7B-8C2F-00A26D35CB59}"/>
    <cellStyle name="style1621323696079" xfId="45946" xr:uid="{51541C63-60C0-43CF-B34B-29A3A7B3BF30}"/>
    <cellStyle name="style1621323696094" xfId="45953" xr:uid="{FA3C9B56-4B24-4E31-BD22-C5F621DD1DF9}"/>
    <cellStyle name="style1621323696117" xfId="45965" xr:uid="{C2746184-7F92-4724-8B4A-987DCFA3BFBE}"/>
    <cellStyle name="style1621323696132" xfId="45954" xr:uid="{6A0F46D8-1E56-404B-8631-1F30D4E56AF3}"/>
    <cellStyle name="style1621323696163" xfId="45966" xr:uid="{5185A237-82D4-45B5-92B8-6B9AEF2E9100}"/>
    <cellStyle name="style1621323696179" xfId="45977" xr:uid="{5D96A101-98F0-4452-8657-AF91688BE056}"/>
    <cellStyle name="style1621323696195" xfId="45978" xr:uid="{581B0E8E-DD28-4249-9DAB-390DB086CFF8}"/>
    <cellStyle name="style1621323696217" xfId="45955" xr:uid="{646C8B13-0FCF-47E2-AD8E-7E4273768DD9}"/>
    <cellStyle name="style1621323696248" xfId="45956" xr:uid="{44DB6AE6-21EA-486E-9B9B-E871968C6948}"/>
    <cellStyle name="style1621323696264" xfId="45957" xr:uid="{7ABC45D6-ECE6-47B3-B66F-EB368510C505}"/>
    <cellStyle name="style1621323696279" xfId="45958" xr:uid="{56392856-26AE-4A63-AE35-EDAC0E0FE95F}"/>
    <cellStyle name="style1621323696295" xfId="45967" xr:uid="{EEE2CC92-AF1A-40C1-9134-6BEACD90DA81}"/>
    <cellStyle name="style1621323696333" xfId="45968" xr:uid="{6FCC80FE-BDDA-4386-AE59-86E972342EB1}"/>
    <cellStyle name="style1621323696348" xfId="45969" xr:uid="{BCE0BD6E-FCC3-4FD6-A55A-C8185D93CC4B}"/>
    <cellStyle name="style1621323696364" xfId="45970" xr:uid="{D3067A23-EF75-4A82-8ECF-9D6071F817F2}"/>
    <cellStyle name="style1621323696395" xfId="45979" xr:uid="{D7ACCCE1-6C1B-43C5-8FE7-AA3F4CA47F32}"/>
    <cellStyle name="style1621323696417" xfId="45980" xr:uid="{A250BD0E-C8E8-47B1-BBDD-F82D4BB16108}"/>
    <cellStyle name="style1621323696433" xfId="45981" xr:uid="{FC7A476C-5306-4B7E-8D1B-9668450D1D90}"/>
    <cellStyle name="style1621323696449" xfId="45982" xr:uid="{788DEA2D-6D39-43FE-B5D3-1593B56E42EB}"/>
    <cellStyle name="style1621323699501" xfId="45863" xr:uid="{DA803925-61CC-415F-A04D-E36F85379CD2}"/>
    <cellStyle name="style1621323699524" xfId="45864" xr:uid="{15D9A5CA-D404-4DF1-9A0B-5B68DE5D0557}"/>
    <cellStyle name="style1621323699539" xfId="45875" xr:uid="{92DA8876-7B0C-4854-B9CB-05560042753B}"/>
    <cellStyle name="style1621323699555" xfId="45876" xr:uid="{D965DA68-E0E2-4125-B402-8C9009FBA40A}"/>
    <cellStyle name="style1621323699602" xfId="45866" xr:uid="{EA5A6BBB-59CA-46EE-B71B-EAAF66903C29}"/>
    <cellStyle name="style1621323699624" xfId="45867" xr:uid="{301352EC-8015-48EB-8E32-3070999E9F01}"/>
    <cellStyle name="style1621323699655" xfId="45865" xr:uid="{2B4B2BB4-5823-4D6B-81EC-2DC065AB6177}"/>
    <cellStyle name="style1621323699671" xfId="45868" xr:uid="{6799A5ED-153A-42FE-B413-279B5AE9F548}"/>
    <cellStyle name="style1621323699686" xfId="45877" xr:uid="{3E5E11EA-E465-4ED1-A3FC-27ED5A8F938F}"/>
    <cellStyle name="style1621323699718" xfId="45878" xr:uid="{7A36A398-0A47-4EFD-8E02-A3F779E4D50D}"/>
    <cellStyle name="style1621323699740" xfId="45879" xr:uid="{8888CCFB-FBC6-4FA4-A43E-DCB1EDDC64F3}"/>
    <cellStyle name="style1621323699755" xfId="45880" xr:uid="{C6BF7219-17B6-49A5-9554-BACDB8C3C6A5}"/>
    <cellStyle name="style1621323699771" xfId="45887" xr:uid="{694EE1FE-53C4-447B-A83D-5253FBB1167F}"/>
    <cellStyle name="style1621323699802" xfId="45899" xr:uid="{7FBDEAA2-EB0E-41F7-B260-D6D2E549D8CC}"/>
    <cellStyle name="style1621323699824" xfId="45888" xr:uid="{880128E8-071A-485C-BC3E-2759070497F3}"/>
    <cellStyle name="style1621323699840" xfId="45900" xr:uid="{D8E61AE4-CAA3-4BF6-9073-A5BACA78D099}"/>
    <cellStyle name="style1621323699856" xfId="45911" xr:uid="{38224BB5-C96A-4CFF-AD50-491411B9B602}"/>
    <cellStyle name="style1621323699871" xfId="45912" xr:uid="{B38346AA-8C01-4DAC-843D-163D4C280B43}"/>
    <cellStyle name="style1621323699903" xfId="45889" xr:uid="{6AF53446-BF95-48C0-9DCC-01499910E181}"/>
    <cellStyle name="style1621323699925" xfId="45890" xr:uid="{19D930A8-45F4-4065-904F-BA0365697AD9}"/>
    <cellStyle name="style1621323699940" xfId="45891" xr:uid="{9115E98A-DCE7-4DF0-B62A-FAD1ED1A19E8}"/>
    <cellStyle name="style1621323699956" xfId="45892" xr:uid="{8608CA53-4F28-4D15-9362-BD21EF9CF2E4}"/>
    <cellStyle name="style1621323699982" xfId="45901" xr:uid="{BADC7FAB-D16C-47AD-BFB4-6730860B9A78}"/>
    <cellStyle name="style1621323699998" xfId="45902" xr:uid="{0BAA2F75-2FB9-486F-BAA9-F2877EAFB96D}"/>
    <cellStyle name="style1621323700025" xfId="45903" xr:uid="{3ADDF35D-7EDB-498B-9E4D-43388849B3D7}"/>
    <cellStyle name="style1621323700041" xfId="45904" xr:uid="{C53ADCC7-CED9-4F42-8FAA-6C3493F0A1CC}"/>
    <cellStyle name="style1621323700072" xfId="45913" xr:uid="{895185B1-59AA-49F5-9F75-AD39C184218F}"/>
    <cellStyle name="style1621323700103" xfId="45914" xr:uid="{C4869DCC-6363-4E41-9648-D4A962DB6246}"/>
    <cellStyle name="style1621323700119" xfId="45915" xr:uid="{5CA356D2-D3B6-40AB-8F60-284D18EA12D3}"/>
    <cellStyle name="style1621323700141" xfId="45916" xr:uid="{45B7464F-0952-4F34-B5BC-769EF146938C}"/>
    <cellStyle name="style1621323701105" xfId="45869" xr:uid="{3BFC2411-F0B3-4C8A-925D-340375395FD9}"/>
    <cellStyle name="style1621323701127" xfId="45870" xr:uid="{8A27CE2A-9B23-4D2B-8CFB-A2E4EF046369}"/>
    <cellStyle name="style1621323701143" xfId="45881" xr:uid="{0FE0D13D-07D4-444F-AE17-2E79CFAB8325}"/>
    <cellStyle name="style1621323701159" xfId="45882" xr:uid="{11208D05-03D4-47D9-8766-9F963E4A5A34}"/>
    <cellStyle name="style1621323701206" xfId="45872" xr:uid="{2408FD31-24BD-4112-968F-363B0329D55D}"/>
    <cellStyle name="style1621323701228" xfId="45873" xr:uid="{98702AE2-55FE-4330-81C7-329CC0421BF9}"/>
    <cellStyle name="style1621323701243" xfId="45871" xr:uid="{B75C4CED-D1AD-444B-A67C-FE50F4819FFA}"/>
    <cellStyle name="style1621323701275" xfId="45874" xr:uid="{81D4C8EB-486E-436E-B7FB-03A2DB96186D}"/>
    <cellStyle name="style1621323701290" xfId="45883" xr:uid="{A8A259FB-4186-401B-B9FB-6792C5E59E6A}"/>
    <cellStyle name="style1621323701306" xfId="45884" xr:uid="{BBEBD676-AFA6-403A-9203-6C4FC06E4A26}"/>
    <cellStyle name="style1621323701328" xfId="45885" xr:uid="{28E69B6A-1B5E-4860-8FAE-BE21255935F6}"/>
    <cellStyle name="style1621323701344" xfId="45886" xr:uid="{8A55069C-ED53-4D64-A0FC-3D07F5C966AF}"/>
    <cellStyle name="style1621323701375" xfId="45893" xr:uid="{8DCC3DCA-2FDC-4894-A0A3-4D0BF4DAE0B7}"/>
    <cellStyle name="style1621323701391" xfId="45905" xr:uid="{73EE785E-BE08-485A-8278-C2E6A00B7293}"/>
    <cellStyle name="style1621323701422" xfId="45894" xr:uid="{65667BA2-16C3-438F-89DC-D6B0746AB3F5}"/>
    <cellStyle name="style1621323701428" xfId="45906" xr:uid="{C53C4FAF-8520-4078-BE48-9172A8F3AF03}"/>
    <cellStyle name="style1621323701460" xfId="45917" xr:uid="{A42F12DF-4376-4F85-94BE-0690B7593A79}"/>
    <cellStyle name="style1621323701475" xfId="45918" xr:uid="{BA370D82-54A7-43EC-A01E-2E82B6C4A66D}"/>
    <cellStyle name="style1621323701491" xfId="45895" xr:uid="{CBF230B7-2A67-4F6C-A38A-B6468B3EA75E}"/>
    <cellStyle name="style1621323701529" xfId="45896" xr:uid="{A340CE2F-EF55-4485-A0E0-A6C857A8C953}"/>
    <cellStyle name="style1621323701544" xfId="45897" xr:uid="{D6813126-40E0-464A-B418-C85063490B01}"/>
    <cellStyle name="style1621323701560" xfId="45898" xr:uid="{EC3428D0-03CB-49D6-80B9-DE6BE570FB94}"/>
    <cellStyle name="style1621323701576" xfId="45907" xr:uid="{E4FB30A0-DF55-471D-B157-D4DC6DCFFFC5}"/>
    <cellStyle name="style1621323701607" xfId="45908" xr:uid="{4957AF13-AF4F-4951-8BA1-6F475123B181}"/>
    <cellStyle name="style1621323701629" xfId="45909" xr:uid="{1DAB1858-0EB8-43A7-8FBD-9DFE7FD1063E}"/>
    <cellStyle name="style1621323701645" xfId="45910" xr:uid="{24E9FD21-313D-43ED-AA0A-EF5A69259073}"/>
    <cellStyle name="style1621323701676" xfId="45919" xr:uid="{C6ECA1AE-3E66-420D-9C3E-CAE7B4DB35A8}"/>
    <cellStyle name="style1621323701691" xfId="45920" xr:uid="{F497F28D-A488-49AB-B492-FD598398C334}"/>
    <cellStyle name="style1621323701723" xfId="45921" xr:uid="{AB548047-8FC3-41AD-AAA7-44CAC545AC24}"/>
    <cellStyle name="style1621323701745" xfId="45922" xr:uid="{C4553F38-726B-415A-8034-98D0BA99E1FE}"/>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tyles.xml" Type="http://schemas.openxmlformats.org/officeDocument/2006/relationships/styles" Id="rId8"/><Relationship Target="worksheets/sheet3.xml" Type="http://schemas.openxmlformats.org/officeDocument/2006/relationships/worksheet" Id="rId3"/><Relationship Target="theme/theme1.xml" Type="http://schemas.openxmlformats.org/officeDocument/2006/relationships/theme"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vbaProject.bin" Type="http://schemas.microsoft.com/office/2006/relationships/vbaProject" Id="rId11"/><Relationship Target="worksheets/sheet5.xml" Type="http://schemas.openxmlformats.org/officeDocument/2006/relationships/worksheet" Id="rId5"/><Relationship Target="worksheets/sheet4.xml" Type="http://schemas.openxmlformats.org/officeDocument/2006/relationships/worksheet" Id="rId4"/><Relationship Target="sharedStrings.xml" Type="http://schemas.openxmlformats.org/officeDocument/2006/relationships/sharedString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2019</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2019</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2019</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2019</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2019</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2019</c:v>
                </c:pt>
              </c:numCache>
            </c:numRef>
          </c:xVal>
          <c:yVal>
            <c:numRef>
              <c:f>Water!$X$105:$X$116</c:f>
              <c:numCache>
                <c:formatCode>0.0</c:formatCode>
                <c:ptCount val="12"/>
                <c:pt idx="0">
                  <c:v>99.509725136318366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2019</c:v>
                </c:pt>
              </c:numCache>
            </c:numRef>
          </c:xVal>
          <c:yVal>
            <c:numRef>
              <c:f>Water!$S$105:$S$116</c:f>
              <c:numCache>
                <c:formatCode>0.0</c:formatCode>
                <c:ptCount val="12"/>
                <c:pt idx="0">
                  <c:v>99.334421920208626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2019</c:v>
                </c:pt>
              </c:numCache>
            </c:numRef>
          </c:xVal>
          <c:yVal>
            <c:numRef>
              <c:f>Water!$N$105:$N$116</c:f>
              <c:numCache>
                <c:formatCode>0.0</c:formatCode>
                <c:ptCount val="12"/>
                <c:pt idx="0">
                  <c:v>98.373637240206094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2019</c:v>
                </c:pt>
              </c:numCache>
            </c:numRef>
          </c:xVal>
          <c:yVal>
            <c:numRef>
              <c:f>Water!$I$105:$I$116</c:f>
              <c:numCache>
                <c:formatCode>0.0</c:formatCode>
                <c:ptCount val="12"/>
                <c:pt idx="0">
                  <c:v>98.454752121486351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2019</c:v>
                </c:pt>
              </c:numCache>
            </c:numRef>
          </c:xVal>
          <c:yVal>
            <c:numRef>
              <c:f>Water!$D$105:$D$116</c:f>
              <c:numCache>
                <c:formatCode>0.0</c:formatCode>
                <c:ptCount val="12"/>
                <c:pt idx="0">
                  <c:v>99.494255864254995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Water!$E$99:$E$100</c:f>
              <c:numCache>
                <c:formatCode>0.0</c:formatCode>
                <c:ptCount val="2"/>
                <c:pt idx="0">
                  <c:v>99.494255864254995</c:v>
                </c:pt>
                <c:pt idx="1">
                  <c:v>99.494255864254995</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Water!$F$99:$F$100</c:f>
              <c:numCache>
                <c:formatCode>0.0</c:formatCode>
                <c:ptCount val="2"/>
                <c:pt idx="0">
                  <c:v>0</c:v>
                </c:pt>
                <c:pt idx="1">
                  <c:v>0</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Water!$G$99:$G$100</c:f>
              <c:numCache>
                <c:formatCode>0.0</c:formatCode>
                <c:ptCount val="2"/>
                <c:pt idx="0">
                  <c:v>0.50574413574500454</c:v>
                </c:pt>
                <c:pt idx="1">
                  <c:v>0.50574413574500454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2015</c:v>
                </c:pt>
                <c:pt idx="1">
                  <c:v>2020</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Water!$J$99:$J$100</c:f>
              <c:numCache>
                <c:formatCode>0.0</c:formatCode>
                <c:ptCount val="2"/>
                <c:pt idx="0">
                  <c:v>98.454752121486351</c:v>
                </c:pt>
                <c:pt idx="1">
                  <c:v>98.454752121486351</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Water!$L$99:$L$100</c:f>
              <c:numCache>
                <c:formatCode>0.0</c:formatCode>
                <c:ptCount val="2"/>
                <c:pt idx="0">
                  <c:v>1.5452478785136492</c:v>
                </c:pt>
                <c:pt idx="1">
                  <c:v>1.5452478785136492</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Water!$O$99:$O$100</c:f>
              <c:numCache>
                <c:formatCode>0.0</c:formatCode>
                <c:ptCount val="2"/>
                <c:pt idx="0">
                  <c:v>98.373637240206094</c:v>
                </c:pt>
                <c:pt idx="1">
                  <c:v>98.373637240206094</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Water!$Q$99:$Q$100</c:f>
              <c:numCache>
                <c:formatCode>0.0</c:formatCode>
                <c:ptCount val="2"/>
                <c:pt idx="0">
                  <c:v>1.6263627597939063</c:v>
                </c:pt>
                <c:pt idx="1">
                  <c:v>1.6263627597939063</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Water!$T$99:$T$100</c:f>
              <c:numCache>
                <c:formatCode>0.0</c:formatCode>
                <c:ptCount val="2"/>
                <c:pt idx="0">
                  <c:v>99.334421920208626</c:v>
                </c:pt>
                <c:pt idx="1">
                  <c:v>99.334421920208626</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Water!$V$99:$V$100</c:f>
              <c:numCache>
                <c:formatCode>0.0</c:formatCode>
                <c:ptCount val="2"/>
                <c:pt idx="0">
                  <c:v>0.66557807979137351</c:v>
                </c:pt>
                <c:pt idx="1">
                  <c:v>0.66557807979137351</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Water!$Y$99:$Y$100</c:f>
              <c:numCache>
                <c:formatCode>0.0</c:formatCode>
                <c:ptCount val="2"/>
                <c:pt idx="0">
                  <c:v>99.50972513631838</c:v>
                </c:pt>
                <c:pt idx="1">
                  <c:v>99.50972513631838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Water!$AA$99:$AA$100</c:f>
              <c:numCache>
                <c:formatCode>0.0</c:formatCode>
                <c:ptCount val="2"/>
                <c:pt idx="0">
                  <c:v>0.49027486368161988</c:v>
                </c:pt>
                <c:pt idx="1">
                  <c:v>0.49027486368161988</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2019</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2019</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2019</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2019</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2019</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2019</c:v>
                </c:pt>
              </c:numCache>
            </c:numRef>
          </c:xVal>
          <c:yVal>
            <c:numRef>
              <c:f>Water!$X$205:$X$216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2019</c:v>
                </c:pt>
              </c:numCache>
            </c:numRef>
          </c:xVal>
          <c:yVal>
            <c:numRef>
              <c:f>Water!$S$205:$S$216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2019</c:v>
                </c:pt>
              </c:numCache>
            </c:numRef>
          </c:xVal>
          <c:yVal>
            <c:numRef>
              <c:f>Water!$N$205:$N$216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2019</c:v>
                </c:pt>
              </c:numCache>
            </c:numRef>
          </c:xVal>
          <c:yVal>
            <c:numRef>
              <c:f>Water!$I$205:$I$216</c:f>
              <c:numCache>
                <c:formatCode>0.0</c:formatCode>
                <c:ptCount val="12"/>
                <c:pt idx="0">
                  <c:v>97.909937345536662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2019</c:v>
                </c:pt>
              </c:numCache>
            </c:numRef>
          </c:xVal>
          <c:yVal>
            <c:numRef>
              <c:f>Water!$D$205:$D$216</c:f>
              <c:numCache>
                <c:formatCode>0.0</c:formatCode>
                <c:ptCount val="12"/>
                <c:pt idx="0">
                  <c:v>98.119595934795825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Water!$E$199:$E$200</c:f>
              <c:numCache>
                <c:formatCode>0.0</c:formatCode>
                <c:ptCount val="2"/>
                <c:pt idx="0">
                  <c:v>98.119595934795839</c:v>
                </c:pt>
                <c:pt idx="1">
                  <c:v>98.119595934795839</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Water!$F$199:$F$200</c:f>
              <c:numCache>
                <c:formatCode>0.0</c:formatCode>
                <c:ptCount val="2"/>
                <c:pt idx="0">
                  <c:v>0</c:v>
                </c:pt>
                <c:pt idx="1">
                  <c:v>0</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Water!$G$199:$G$200</c:f>
              <c:numCache>
                <c:formatCode>0.0</c:formatCode>
                <c:ptCount val="2"/>
                <c:pt idx="0">
                  <c:v>1.8804040652041607</c:v>
                </c:pt>
                <c:pt idx="1">
                  <c:v>1.8804040652041607</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Water!$J$199:$J$200</c:f>
              <c:numCache>
                <c:formatCode>0.0</c:formatCode>
                <c:ptCount val="2"/>
                <c:pt idx="0">
                  <c:v>97.909937345536662</c:v>
                </c:pt>
                <c:pt idx="1">
                  <c:v>97.909937345536662</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Water!$L$199:$L$200</c:f>
              <c:numCache>
                <c:formatCode>0.0</c:formatCode>
                <c:ptCount val="2"/>
                <c:pt idx="0">
                  <c:v>2.0900626544633383</c:v>
                </c:pt>
                <c:pt idx="1">
                  <c:v>2.0900626544633383</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Water!$O$199:$O$200</c:f>
              <c:numCache>
                <c:formatCode>0.0</c:formatCode>
                <c:ptCount val="2"/>
                <c:pt idx="0">
                  <c:v>100</c:v>
                </c:pt>
                <c:pt idx="1">
                  <c:v>100</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Water!$T$199:$T$200</c:f>
              <c:numCache>
                <c:formatCode>0.0</c:formatCode>
                <c:ptCount val="2"/>
                <c:pt idx="0">
                  <c:v>100</c:v>
                </c:pt>
                <c:pt idx="1">
                  <c:v>100</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Water!$Y$199:$Y$200</c:f>
              <c:numCache>
                <c:formatCode>0.0</c:formatCode>
                <c:ptCount val="2"/>
                <c:pt idx="0">
                  <c:v>100</c:v>
                </c:pt>
                <c:pt idx="1">
                  <c:v>100</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2019</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2019</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2019</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2019</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2019</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2019</c:v>
                </c:pt>
              </c:numCache>
            </c:numRef>
          </c:xVal>
          <c:yVal>
            <c:numRef>
              <c:f>Water!$X$305:$X$316</c:f>
              <c:numCache>
                <c:formatCode>0.0</c:formatCode>
                <c:ptCount val="12"/>
                <c:pt idx="0">
                  <c:v>99.36652626577343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2019</c:v>
                </c:pt>
              </c:numCache>
            </c:numRef>
          </c:xVal>
          <c:yVal>
            <c:numRef>
              <c:f>Water!$S$305:$S$316</c:f>
              <c:numCache>
                <c:formatCode>0.0</c:formatCode>
                <c:ptCount val="12"/>
                <c:pt idx="0">
                  <c:v>99.128999331447602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2019</c:v>
                </c:pt>
              </c:numCache>
            </c:numRef>
          </c:xVal>
          <c:yVal>
            <c:numRef>
              <c:f>Water!$N$305:$N$316</c:f>
              <c:numCache>
                <c:formatCode>0.0</c:formatCode>
                <c:ptCount val="12"/>
                <c:pt idx="0">
                  <c:v>98.403235234758185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2019</c:v>
                </c:pt>
              </c:numCache>
            </c:numRef>
          </c:xVal>
          <c:yVal>
            <c:numRef>
              <c:f>Water!$I$305:$I$316</c:f>
              <c:numCache>
                <c:formatCode>0.0</c:formatCode>
                <c:ptCount val="12"/>
                <c:pt idx="0">
                  <c:v>98.582429040163746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2019</c:v>
                </c:pt>
              </c:numCache>
            </c:numRef>
          </c:xVal>
          <c:yVal>
            <c:numRef>
              <c:f>Water!$D$305:$D$316</c:f>
              <c:numCache>
                <c:formatCode>0.0</c:formatCode>
                <c:ptCount val="12"/>
                <c:pt idx="0">
                  <c:v>99.422651096569922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Water!$E$299:$E$300</c:f>
              <c:numCache>
                <c:formatCode>0.0</c:formatCode>
                <c:ptCount val="2"/>
                <c:pt idx="0">
                  <c:v>99.422651096569922</c:v>
                </c:pt>
                <c:pt idx="1">
                  <c:v>99.422651096569922</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Water!$F$299:$F$300</c:f>
              <c:numCache>
                <c:formatCode>0.0</c:formatCode>
                <c:ptCount val="2"/>
                <c:pt idx="0">
                  <c:v>0</c:v>
                </c:pt>
                <c:pt idx="1">
                  <c:v>0</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Water!$G$299:$G$300</c:f>
              <c:numCache>
                <c:formatCode>0.0</c:formatCode>
                <c:ptCount val="2"/>
                <c:pt idx="0">
                  <c:v>0.57734890343007805</c:v>
                </c:pt>
                <c:pt idx="1">
                  <c:v>0.57734890343007805</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Water!$J$299:$J$300</c:f>
              <c:numCache>
                <c:formatCode>0.0</c:formatCode>
                <c:ptCount val="2"/>
                <c:pt idx="0">
                  <c:v>98.582429040163746</c:v>
                </c:pt>
                <c:pt idx="1">
                  <c:v>98.582429040163746</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Water!$L$299:$L$300</c:f>
              <c:numCache>
                <c:formatCode>0.0</c:formatCode>
                <c:ptCount val="2"/>
                <c:pt idx="0">
                  <c:v>1.4175709598362545</c:v>
                </c:pt>
                <c:pt idx="1">
                  <c:v>1.4175709598362545</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Water!$O$299:$O$300</c:f>
              <c:numCache>
                <c:formatCode>0.0</c:formatCode>
                <c:ptCount val="2"/>
                <c:pt idx="0">
                  <c:v>98.403235234758171</c:v>
                </c:pt>
                <c:pt idx="1">
                  <c:v>98.403235234758171</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Water!$Q$299:$Q$300</c:f>
              <c:numCache>
                <c:formatCode>0.0</c:formatCode>
                <c:ptCount val="2"/>
                <c:pt idx="0">
                  <c:v>1.5967647652418293</c:v>
                </c:pt>
                <c:pt idx="1">
                  <c:v>1.5967647652418293</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Water!$T$299:$T$300</c:f>
              <c:numCache>
                <c:formatCode>0.0</c:formatCode>
                <c:ptCount val="2"/>
                <c:pt idx="0">
                  <c:v>99.128999331447588</c:v>
                </c:pt>
                <c:pt idx="1">
                  <c:v>99.128999331447588</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Water!$V$299:$V$300</c:f>
              <c:numCache>
                <c:formatCode>0.0</c:formatCode>
                <c:ptCount val="2"/>
                <c:pt idx="0">
                  <c:v>0.87100066855241209</c:v>
                </c:pt>
                <c:pt idx="1">
                  <c:v>0.87100066855241209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Water!$Y$299:$Y$300</c:f>
              <c:numCache>
                <c:formatCode>0.0</c:formatCode>
                <c:ptCount val="2"/>
                <c:pt idx="0">
                  <c:v>99.36652626577343</c:v>
                </c:pt>
                <c:pt idx="1">
                  <c:v>99.36652626577343</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Water!$AA$299:$AA$300</c:f>
              <c:numCache>
                <c:formatCode>0.0</c:formatCode>
                <c:ptCount val="2"/>
                <c:pt idx="0">
                  <c:v>0.63347373422656972</c:v>
                </c:pt>
                <c:pt idx="1">
                  <c:v>0.63347373422656972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Water!$E$299:$E$300</c:f>
              <c:numCache>
                <c:formatCode>0.0</c:formatCode>
                <c:ptCount val="2"/>
                <c:pt idx="0">
                  <c:v>99.422651096569922</c:v>
                </c:pt>
                <c:pt idx="1">
                  <c:v>99.422651096569922</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Water!$F$299:$F$300</c:f>
              <c:numCache>
                <c:formatCode>0.0</c:formatCode>
                <c:ptCount val="2"/>
                <c:pt idx="0">
                  <c:v>0</c:v>
                </c:pt>
                <c:pt idx="1">
                  <c:v>0</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Water!$G$299:$G$300</c:f>
              <c:numCache>
                <c:formatCode>0.0</c:formatCode>
                <c:ptCount val="2"/>
                <c:pt idx="0">
                  <c:v>0.57734890343007805</c:v>
                </c:pt>
                <c:pt idx="1">
                  <c:v>0.57734890343007805</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Water!$J$299:$J$300</c:f>
              <c:numCache>
                <c:formatCode>0.0</c:formatCode>
                <c:ptCount val="2"/>
                <c:pt idx="0">
                  <c:v>98.582429040163746</c:v>
                </c:pt>
                <c:pt idx="1">
                  <c:v>98.582429040163746</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Water!$L$299:$L$300</c:f>
              <c:numCache>
                <c:formatCode>0.0</c:formatCode>
                <c:ptCount val="2"/>
                <c:pt idx="0">
                  <c:v>1.4175709598362545</c:v>
                </c:pt>
                <c:pt idx="1">
                  <c:v>1.4175709598362545</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Water!$O$299:$O$300</c:f>
              <c:numCache>
                <c:formatCode>0.0</c:formatCode>
                <c:ptCount val="2"/>
                <c:pt idx="0">
                  <c:v>98.403235234758171</c:v>
                </c:pt>
                <c:pt idx="1">
                  <c:v>98.403235234758171</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Water!$Q$299:$Q$300</c:f>
              <c:numCache>
                <c:formatCode>0.0</c:formatCode>
                <c:ptCount val="2"/>
                <c:pt idx="0">
                  <c:v>1.5967647652418293</c:v>
                </c:pt>
                <c:pt idx="1">
                  <c:v>1.5967647652418293</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Water!$T$299:$T$300</c:f>
              <c:numCache>
                <c:formatCode>0.0</c:formatCode>
                <c:ptCount val="2"/>
                <c:pt idx="0">
                  <c:v>99.128999331447588</c:v>
                </c:pt>
                <c:pt idx="1">
                  <c:v>99.128999331447588</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Water!$V$299:$V$300</c:f>
              <c:numCache>
                <c:formatCode>0.0</c:formatCode>
                <c:ptCount val="2"/>
                <c:pt idx="0">
                  <c:v>0.87100066855241209</c:v>
                </c:pt>
                <c:pt idx="1">
                  <c:v>0.87100066855241209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Water!$Y$299:$Y$300</c:f>
              <c:numCache>
                <c:formatCode>0.0</c:formatCode>
                <c:ptCount val="2"/>
                <c:pt idx="0">
                  <c:v>99.36652626577343</c:v>
                </c:pt>
                <c:pt idx="1">
                  <c:v>99.36652626577343</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Water!$AA$299:$AA$300</c:f>
              <c:numCache>
                <c:formatCode>0.0</c:formatCode>
                <c:ptCount val="2"/>
                <c:pt idx="0">
                  <c:v>0.63347373422656972</c:v>
                </c:pt>
                <c:pt idx="1">
                  <c:v>0.63347373422656972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Water!$E$99:$E$100</c:f>
              <c:numCache>
                <c:formatCode>0.0</c:formatCode>
                <c:ptCount val="2"/>
                <c:pt idx="0">
                  <c:v>99.494255864254995</c:v>
                </c:pt>
                <c:pt idx="1">
                  <c:v>99.494255864254995</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Water!$F$99:$F$100</c:f>
              <c:numCache>
                <c:formatCode>0.0</c:formatCode>
                <c:ptCount val="2"/>
                <c:pt idx="0">
                  <c:v>0</c:v>
                </c:pt>
                <c:pt idx="1">
                  <c:v>0</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Water!$G$99:$G$100</c:f>
              <c:numCache>
                <c:formatCode>0.0</c:formatCode>
                <c:ptCount val="2"/>
                <c:pt idx="0">
                  <c:v>0.50574413574500454</c:v>
                </c:pt>
                <c:pt idx="1">
                  <c:v>0.50574413574500454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2015</c:v>
                </c:pt>
                <c:pt idx="1">
                  <c:v>2020</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Water!$J$99:$J$100</c:f>
              <c:numCache>
                <c:formatCode>0.0</c:formatCode>
                <c:ptCount val="2"/>
                <c:pt idx="0">
                  <c:v>98.454752121486351</c:v>
                </c:pt>
                <c:pt idx="1">
                  <c:v>98.454752121486351</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Water!$L$99:$L$100</c:f>
              <c:numCache>
                <c:formatCode>0.0</c:formatCode>
                <c:ptCount val="2"/>
                <c:pt idx="0">
                  <c:v>1.5452478785136492</c:v>
                </c:pt>
                <c:pt idx="1">
                  <c:v>1.5452478785136492</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Water!$O$99:$O$100</c:f>
              <c:numCache>
                <c:formatCode>0.0</c:formatCode>
                <c:ptCount val="2"/>
                <c:pt idx="0">
                  <c:v>98.373637240206094</c:v>
                </c:pt>
                <c:pt idx="1">
                  <c:v>98.373637240206094</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Water!$Q$99:$Q$100</c:f>
              <c:numCache>
                <c:formatCode>0.0</c:formatCode>
                <c:ptCount val="2"/>
                <c:pt idx="0">
                  <c:v>1.6263627597939063</c:v>
                </c:pt>
                <c:pt idx="1">
                  <c:v>1.6263627597939063</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Water!$T$99:$T$100</c:f>
              <c:numCache>
                <c:formatCode>0.0</c:formatCode>
                <c:ptCount val="2"/>
                <c:pt idx="0">
                  <c:v>99.334421920208626</c:v>
                </c:pt>
                <c:pt idx="1">
                  <c:v>99.334421920208626</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Water!$V$99:$V$100</c:f>
              <c:numCache>
                <c:formatCode>0.0</c:formatCode>
                <c:ptCount val="2"/>
                <c:pt idx="0">
                  <c:v>0.66557807979137351</c:v>
                </c:pt>
                <c:pt idx="1">
                  <c:v>0.66557807979137351</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Water!$Y$99:$Y$100</c:f>
              <c:numCache>
                <c:formatCode>0.0</c:formatCode>
                <c:ptCount val="2"/>
                <c:pt idx="0">
                  <c:v>99.50972513631838</c:v>
                </c:pt>
                <c:pt idx="1">
                  <c:v>99.50972513631838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Water!$AA$99:$AA$100</c:f>
              <c:numCache>
                <c:formatCode>0.0</c:formatCode>
                <c:ptCount val="2"/>
                <c:pt idx="0">
                  <c:v>0.49027486368161988</c:v>
                </c:pt>
                <c:pt idx="1">
                  <c:v>0.49027486368161988</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Water!$E$199:$E$200</c:f>
              <c:numCache>
                <c:formatCode>0.0</c:formatCode>
                <c:ptCount val="2"/>
                <c:pt idx="0">
                  <c:v>98.119595934795839</c:v>
                </c:pt>
                <c:pt idx="1">
                  <c:v>98.119595934795839</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Water!$F$199:$F$200</c:f>
              <c:numCache>
                <c:formatCode>0.0</c:formatCode>
                <c:ptCount val="2"/>
                <c:pt idx="0">
                  <c:v>0</c:v>
                </c:pt>
                <c:pt idx="1">
                  <c:v>0</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Water!$G$199:$G$200</c:f>
              <c:numCache>
                <c:formatCode>0.0</c:formatCode>
                <c:ptCount val="2"/>
                <c:pt idx="0">
                  <c:v>1.8804040652041607</c:v>
                </c:pt>
                <c:pt idx="1">
                  <c:v>1.8804040652041607</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Water!$J$199:$J$200</c:f>
              <c:numCache>
                <c:formatCode>0.0</c:formatCode>
                <c:ptCount val="2"/>
                <c:pt idx="0">
                  <c:v>97.909937345536662</c:v>
                </c:pt>
                <c:pt idx="1">
                  <c:v>97.909937345536662</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Water!$L$199:$L$200</c:f>
              <c:numCache>
                <c:formatCode>0.0</c:formatCode>
                <c:ptCount val="2"/>
                <c:pt idx="0">
                  <c:v>2.0900626544633383</c:v>
                </c:pt>
                <c:pt idx="1">
                  <c:v>2.0900626544633383</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Water!$O$199:$O$200</c:f>
              <c:numCache>
                <c:formatCode>0.0</c:formatCode>
                <c:ptCount val="2"/>
                <c:pt idx="0">
                  <c:v>100</c:v>
                </c:pt>
                <c:pt idx="1">
                  <c:v>100</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Water!$T$199:$T$200</c:f>
              <c:numCache>
                <c:formatCode>0.0</c:formatCode>
                <c:ptCount val="2"/>
                <c:pt idx="0">
                  <c:v>100</c:v>
                </c:pt>
                <c:pt idx="1">
                  <c:v>100</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Water!$Y$199:$Y$200</c:f>
              <c:numCache>
                <c:formatCode>0.0</c:formatCode>
                <c:ptCount val="2"/>
                <c:pt idx="0">
                  <c:v>100</c:v>
                </c:pt>
                <c:pt idx="1">
                  <c:v>100</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2019</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2019</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2019</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2019</c:v>
                </c:pt>
              </c:numCache>
            </c:numRef>
          </c:xVal>
          <c:yVal>
            <c:numRef>
              <c:f>Sanitation!$M$105:$M$116</c:f>
              <c:numCache>
                <c:formatCode>0.0</c:formatCode>
                <c:ptCount val="12"/>
                <c:pt idx="0">
                  <c:v>0.12710772259229994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2019</c:v>
                </c:pt>
              </c:numCache>
            </c:numRef>
          </c:xVal>
          <c:yVal>
            <c:numRef>
              <c:f>Sanitation!$H$105:$H$116</c:f>
              <c:numCache>
                <c:formatCode>0.0</c:formatCode>
                <c:ptCount val="12"/>
                <c:pt idx="0">
                  <c:v>0.10271895077147875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2019</c:v>
                </c:pt>
              </c:numCache>
            </c:numRef>
          </c:xVal>
          <c:yVal>
            <c:numRef>
              <c:f>Sanitation!$X$105:$X$116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2019</c:v>
                </c:pt>
              </c:numCache>
            </c:numRef>
          </c:xVal>
          <c:yVal>
            <c:numRef>
              <c:f>Sanitation!$S$105:$S$116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2019</c:v>
                </c:pt>
              </c:numCache>
            </c:numRef>
          </c:xVal>
          <c:yVal>
            <c:numRef>
              <c:f>Sanitation!$N$105:$N$116</c:f>
              <c:numCache>
                <c:formatCode>0.0</c:formatCode>
                <c:ptCount val="12"/>
                <c:pt idx="0">
                  <c:v>99.19783858825177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2019</c:v>
                </c:pt>
              </c:numCache>
            </c:numRef>
          </c:xVal>
          <c:yVal>
            <c:numRef>
              <c:f>Sanitation!$I$105:$I$116</c:f>
              <c:numCache>
                <c:formatCode>0.0</c:formatCode>
                <c:ptCount val="12"/>
                <c:pt idx="0">
                  <c:v>97.237880885510918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2019</c:v>
                </c:pt>
              </c:numCache>
            </c:numRef>
          </c:xVal>
          <c:yVal>
            <c:numRef>
              <c:f>Sanitation!$D$105:$D$116</c:f>
              <c:numCache>
                <c:formatCode>0.0</c:formatCode>
                <c:ptCount val="12"/>
                <c:pt idx="0">
                  <c:v>92.284747874965703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Sanitation!$E$99:$E$100</c:f>
              <c:numCache>
                <c:formatCode>0.0</c:formatCode>
                <c:ptCount val="2"/>
                <c:pt idx="0">
                  <c:v>82.39002736591668</c:v>
                </c:pt>
                <c:pt idx="1">
                  <c:v>82.39002736591668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Sanitation!$F$99:$F$100</c:f>
              <c:numCache>
                <c:formatCode>0.0</c:formatCode>
                <c:ptCount val="2"/>
                <c:pt idx="0">
                  <c:v>9.8947205090490122</c:v>
                </c:pt>
                <c:pt idx="1">
                  <c:v>9.8947205090490122</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Sanitation!$G$99:$G$100</c:f>
              <c:numCache>
                <c:formatCode>0.0</c:formatCode>
                <c:ptCount val="2"/>
                <c:pt idx="0">
                  <c:v>7.6125331742628362</c:v>
                </c:pt>
                <c:pt idx="1">
                  <c:v>7.6125331742628362</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Sanitation!$H$99:$H$100</c:f>
              <c:numCache>
                <c:formatCode>0.0</c:formatCode>
                <c:ptCount val="2"/>
                <c:pt idx="0">
                  <c:v>0.10271895077147875</c:v>
                </c:pt>
                <c:pt idx="1">
                  <c:v>0.10271895077147875</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Sanitation!$J$99:$J$100</c:f>
              <c:numCache>
                <c:formatCode>0.0</c:formatCode>
                <c:ptCount val="2"/>
                <c:pt idx="0">
                  <c:v>87.483592588060205</c:v>
                </c:pt>
                <c:pt idx="1">
                  <c:v>87.483592588060205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Sanitation!$K$99:$K$100</c:f>
              <c:numCache>
                <c:formatCode>0.0</c:formatCode>
                <c:ptCount val="2"/>
                <c:pt idx="0">
                  <c:v>9.7542882974507226</c:v>
                </c:pt>
                <c:pt idx="1">
                  <c:v>9.7542882974507226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Sanitation!$L$99:$L$100</c:f>
              <c:numCache>
                <c:formatCode>0.0</c:formatCode>
                <c:ptCount val="2"/>
                <c:pt idx="0">
                  <c:v>2.6350113918967679</c:v>
                </c:pt>
                <c:pt idx="1">
                  <c:v>2.6350113918967679</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Sanitation!$M$99:$M$100</c:f>
              <c:numCache>
                <c:formatCode>0.0</c:formatCode>
                <c:ptCount val="2"/>
                <c:pt idx="0">
                  <c:v>0.12710772259229994</c:v>
                </c:pt>
                <c:pt idx="1">
                  <c:v>0.12710772259229994</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Sanitation!$O$99:$O$100</c:f>
              <c:numCache>
                <c:formatCode>0.0</c:formatCode>
                <c:ptCount val="2"/>
                <c:pt idx="0">
                  <c:v>93.414700568922797</c:v>
                </c:pt>
                <c:pt idx="1">
                  <c:v>93.414700568922797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Sanitation!$P$99:$P$100</c:f>
              <c:numCache>
                <c:formatCode>0.0</c:formatCode>
                <c:ptCount val="2"/>
                <c:pt idx="0">
                  <c:v>5.7831380193289696</c:v>
                </c:pt>
                <c:pt idx="1">
                  <c:v>5.7831380193289696</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Sanitation!$Q$99:$Q$100</c:f>
              <c:numCache>
                <c:formatCode>0.0</c:formatCode>
                <c:ptCount val="2"/>
                <c:pt idx="0">
                  <c:v>0.80216141174823008</c:v>
                </c:pt>
                <c:pt idx="1">
                  <c:v>0.80216141174823008</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Sanitation!$T$99:$T$100</c:f>
              <c:numCache>
                <c:formatCode>0.0</c:formatCode>
                <c:ptCount val="2"/>
                <c:pt idx="0">
                  <c:v>97.811113267055021</c:v>
                </c:pt>
                <c:pt idx="1">
                  <c:v>97.811113267055021</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Sanitation!$U$99:$U$100</c:f>
              <c:numCache>
                <c:formatCode>0.0</c:formatCode>
                <c:ptCount val="2"/>
                <c:pt idx="0">
                  <c:v>2.1888867329449795</c:v>
                </c:pt>
                <c:pt idx="1">
                  <c:v>2.1888867329449795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Sanitation!$V$99:$V$100</c:f>
              <c:numCache>
                <c:formatCode>0.0</c:formatCode>
                <c:ptCount val="2"/>
                <c:pt idx="0">
                  <c:v>0</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Sanitation!$Y$99:$Y$100</c:f>
              <c:numCache>
                <c:formatCode>0.0</c:formatCode>
                <c:ptCount val="2"/>
                <c:pt idx="0">
                  <c:v>97.670083910829291</c:v>
                </c:pt>
                <c:pt idx="1">
                  <c:v>97.670083910829291</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Sanitation!$Z$99:$Z$100</c:f>
              <c:numCache>
                <c:formatCode>0.0</c:formatCode>
                <c:ptCount val="2"/>
                <c:pt idx="0">
                  <c:v>2.3299160891707089</c:v>
                </c:pt>
                <c:pt idx="1">
                  <c:v>2.3299160891707089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Sanitation!$AA$99:$AA$100</c:f>
              <c:numCache>
                <c:formatCode>0.0</c:formatCode>
                <c:ptCount val="2"/>
                <c:pt idx="0">
                  <c:v>0</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2019</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2019</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2019</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2019</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2019</c:v>
                </c:pt>
              </c:numCache>
            </c:numRef>
          </c:xVal>
          <c:yVal>
            <c:numRef>
              <c:f>Sanitation!$H$205:$H$216</c:f>
              <c:numCache>
                <c:formatCode>0.0</c:formatCode>
                <c:ptCount val="12"/>
                <c:pt idx="0">
                  <c:v>0.55015440412617622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2019</c:v>
                </c:pt>
              </c:numCache>
            </c:numRef>
          </c:xVal>
          <c:yVal>
            <c:numRef>
              <c:f>Sanitation!$X$205:$X$216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2019</c:v>
                </c:pt>
              </c:numCache>
            </c:numRef>
          </c:xVal>
          <c:yVal>
            <c:numRef>
              <c:f>Sanitation!$S$205:$S$216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2019</c:v>
                </c:pt>
              </c:numCache>
            </c:numRef>
          </c:xVal>
          <c:yVal>
            <c:numRef>
              <c:f>Sanitation!$N$205:$N$216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2019</c:v>
                </c:pt>
              </c:numCache>
            </c:numRef>
          </c:xVal>
          <c:yVal>
            <c:numRef>
              <c:f>Sanitation!$I$205:$I$216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2019</c:v>
                </c:pt>
              </c:numCache>
            </c:numRef>
          </c:xVal>
          <c:yVal>
            <c:numRef>
              <c:f>Sanitation!$D$205:$D$216</c:f>
              <c:numCache>
                <c:formatCode>0.0</c:formatCode>
                <c:ptCount val="12"/>
                <c:pt idx="0">
                  <c:v>97.365373271867313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Sanitation!$E$199:$E$200</c:f>
              <c:numCache>
                <c:formatCode>0.0</c:formatCode>
                <c:ptCount val="2"/>
                <c:pt idx="0">
                  <c:v>85.775681372599976</c:v>
                </c:pt>
                <c:pt idx="1">
                  <c:v>85.775681372599976</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Sanitation!$F$199:$F$200</c:f>
              <c:numCache>
                <c:formatCode>0.0</c:formatCode>
                <c:ptCount val="2"/>
                <c:pt idx="0">
                  <c:v>11.589691899267331</c:v>
                </c:pt>
                <c:pt idx="1">
                  <c:v>11.589691899267331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Sanitation!$G$199:$G$200</c:f>
              <c:numCache>
                <c:formatCode>0.0</c:formatCode>
                <c:ptCount val="2"/>
                <c:pt idx="0">
                  <c:v>2.0844723240065122</c:v>
                </c:pt>
                <c:pt idx="1">
                  <c:v>2.0844723240065122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Sanitation!$H$199:$H$200</c:f>
              <c:numCache>
                <c:formatCode>0.0</c:formatCode>
                <c:ptCount val="2"/>
                <c:pt idx="0">
                  <c:v>0.55015440412617622</c:v>
                </c:pt>
                <c:pt idx="1">
                  <c:v>0.55015440412617622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Sanitation!$J$199:$J$200</c:f>
              <c:numCache>
                <c:formatCode>0.0</c:formatCode>
                <c:ptCount val="2"/>
                <c:pt idx="0">
                  <c:v>97.367114729962594</c:v>
                </c:pt>
                <c:pt idx="1">
                  <c:v>97.367114729962594</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Sanitation!$K$199:$K$200</c:f>
              <c:numCache>
                <c:formatCode>0.0</c:formatCode>
                <c:ptCount val="2"/>
                <c:pt idx="0">
                  <c:v>2.6328852700374057</c:v>
                </c:pt>
                <c:pt idx="1">
                  <c:v>2.6328852700374057</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Sanitation!$L$199:$L$200</c:f>
              <c:numCache>
                <c:formatCode>0.0</c:formatCode>
                <c:ptCount val="2"/>
                <c:pt idx="0">
                  <c:v>0</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Sanitation!$O$199:$O$200</c:f>
              <c:numCache>
                <c:formatCode>0.0</c:formatCode>
                <c:ptCount val="2"/>
                <c:pt idx="0">
                  <c:v>99.010240242212106</c:v>
                </c:pt>
                <c:pt idx="1">
                  <c:v>99.010240242212106</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Sanitation!$P$199:$P$200</c:f>
              <c:numCache>
                <c:formatCode>0.0</c:formatCode>
                <c:ptCount val="2"/>
                <c:pt idx="0">
                  <c:v>0.98975975778789405</c:v>
                </c:pt>
                <c:pt idx="1">
                  <c:v>0.98975975778789405</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Sanitation!$Q$199:$Q$200</c:f>
              <c:numCache>
                <c:formatCode>0.0</c:formatCode>
                <c:ptCount val="2"/>
                <c:pt idx="0">
                  <c:v>0</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Sanitation!$T$199:$T$200</c:f>
              <c:numCache>
                <c:formatCode>0.0</c:formatCode>
                <c:ptCount val="2"/>
                <c:pt idx="0">
                  <c:v>98.274273906646528</c:v>
                </c:pt>
                <c:pt idx="1">
                  <c:v>98.274273906646528</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Sanitation!$U$199:$U$200</c:f>
              <c:numCache>
                <c:formatCode>0.0</c:formatCode>
                <c:ptCount val="2"/>
                <c:pt idx="0">
                  <c:v>1.7257260933534724</c:v>
                </c:pt>
                <c:pt idx="1">
                  <c:v>1.7257260933534724</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Sanitation!$V$199:$V$200</c:f>
              <c:numCache>
                <c:formatCode>0.0</c:formatCode>
                <c:ptCount val="2"/>
                <c:pt idx="0">
                  <c:v>0</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Sanitation!$Y$199:$Y$200</c:f>
              <c:numCache>
                <c:formatCode>0.0</c:formatCode>
                <c:ptCount val="2"/>
                <c:pt idx="0">
                  <c:v>97.79402400505343</c:v>
                </c:pt>
                <c:pt idx="1">
                  <c:v>97.79402400505343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Sanitation!$Z$199:$Z$200</c:f>
              <c:numCache>
                <c:formatCode>0.0</c:formatCode>
                <c:ptCount val="2"/>
                <c:pt idx="0">
                  <c:v>2.20597599494657</c:v>
                </c:pt>
                <c:pt idx="1">
                  <c:v>2.20597599494657</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2019</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2019</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2019</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2019</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2019</c:v>
                </c:pt>
              </c:numCache>
            </c:numRef>
          </c:xVal>
          <c:yVal>
            <c:numRef>
              <c:f>Sanitation!$H$305:$H$316</c:f>
              <c:numCache>
                <c:formatCode>0.0</c:formatCode>
                <c:ptCount val="12"/>
                <c:pt idx="0">
                  <c:v>0.13308484409519811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2019</c:v>
                </c:pt>
              </c:numCache>
            </c:numRef>
          </c:xVal>
          <c:yVal>
            <c:numRef>
              <c:f>Sanitation!$X$305:$X$316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2019</c:v>
                </c:pt>
              </c:numCache>
            </c:numRef>
          </c:xVal>
          <c:yVal>
            <c:numRef>
              <c:f>Sanitation!$S$305:$S$316</c:f>
              <c:numCache>
                <c:formatCode>0.0</c:formatCode>
                <c:ptCount val="12"/>
                <c:pt idx="0">
                  <c:v>99.926326343643126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2019</c:v>
                </c:pt>
              </c:numCache>
            </c:numRef>
          </c:xVal>
          <c:yVal>
            <c:numRef>
              <c:f>Sanitation!$N$305:$N$316</c:f>
              <c:numCache>
                <c:formatCode>0.0</c:formatCode>
                <c:ptCount val="12"/>
                <c:pt idx="0">
                  <c:v>98.552452569749548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2019</c:v>
                </c:pt>
              </c:numCache>
            </c:numRef>
          </c:xVal>
          <c:yVal>
            <c:numRef>
              <c:f>Sanitation!$I$305:$I$316</c:f>
              <c:numCache>
                <c:formatCode>0.0</c:formatCode>
                <c:ptCount val="12"/>
                <c:pt idx="0">
                  <c:v>96.346332863898738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2019</c:v>
                </c:pt>
              </c:numCache>
            </c:numRef>
          </c:xVal>
          <c:yVal>
            <c:numRef>
              <c:f>Sanitation!$D$305:$D$316</c:f>
              <c:numCache>
                <c:formatCode>0.0</c:formatCode>
                <c:ptCount val="12"/>
                <c:pt idx="0">
                  <c:v>91.324419837830391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Sanitation!$E$299:$E$300</c:f>
              <c:numCache>
                <c:formatCode>0.0</c:formatCode>
                <c:ptCount val="2"/>
                <c:pt idx="0">
                  <c:v>80.653276008422765</c:v>
                </c:pt>
                <c:pt idx="1">
                  <c:v>80.653276008422765</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Sanitation!$F$299:$F$300</c:f>
              <c:numCache>
                <c:formatCode>0.0</c:formatCode>
                <c:ptCount val="2"/>
                <c:pt idx="0">
                  <c:v>10.67114382940763</c:v>
                </c:pt>
                <c:pt idx="1">
                  <c:v>10.67114382940763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Sanitation!$G$299:$G$300</c:f>
              <c:numCache>
                <c:formatCode>0.0</c:formatCode>
                <c:ptCount val="2"/>
                <c:pt idx="0">
                  <c:v>8.5424953180744154</c:v>
                </c:pt>
                <c:pt idx="1">
                  <c:v>8.5424953180744154</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Sanitation!$H$299:$H$300</c:f>
              <c:numCache>
                <c:formatCode>0.0</c:formatCode>
                <c:ptCount val="2"/>
                <c:pt idx="0">
                  <c:v>0.13308484409519811</c:v>
                </c:pt>
                <c:pt idx="1">
                  <c:v>0.13308484409519811</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Sanitation!$J$299:$J$300</c:f>
              <c:numCache>
                <c:formatCode>0.0</c:formatCode>
                <c:ptCount val="2"/>
                <c:pt idx="0">
                  <c:v>87.1237902051585</c:v>
                </c:pt>
                <c:pt idx="1">
                  <c:v>87.1237902051585</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Sanitation!$K$299:$K$300</c:f>
              <c:numCache>
                <c:formatCode>0.0</c:formatCode>
                <c:ptCount val="2"/>
                <c:pt idx="0">
                  <c:v>9.2225426587402506</c:v>
                </c:pt>
                <c:pt idx="1">
                  <c:v>9.2225426587402506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Sanitation!$L$299:$L$300</c:f>
              <c:numCache>
                <c:formatCode>0.0</c:formatCode>
                <c:ptCount val="2"/>
                <c:pt idx="0">
                  <c:v>3.653667136101248</c:v>
                </c:pt>
                <c:pt idx="1">
                  <c:v>3.653667136101248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Sanitation!$O$299:$O$300</c:f>
              <c:numCache>
                <c:formatCode>0.0</c:formatCode>
                <c:ptCount val="2"/>
                <c:pt idx="0">
                  <c:v>90.865916712807902</c:v>
                </c:pt>
                <c:pt idx="1">
                  <c:v>90.865916712807902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Sanitation!$P$299:$P$300</c:f>
              <c:numCache>
                <c:formatCode>0.0</c:formatCode>
                <c:ptCount val="2"/>
                <c:pt idx="0">
                  <c:v>7.6865358569416422</c:v>
                </c:pt>
                <c:pt idx="1">
                  <c:v>7.6865358569416422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Sanitation!$Q$299:$Q$300</c:f>
              <c:numCache>
                <c:formatCode>0.0</c:formatCode>
                <c:ptCount val="2"/>
                <c:pt idx="0">
                  <c:v>1.4475474302504523</c:v>
                </c:pt>
                <c:pt idx="1">
                  <c:v>1.4475474302504523</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Sanitation!$T$299:$T$300</c:f>
              <c:numCache>
                <c:formatCode>0.0</c:formatCode>
                <c:ptCount val="2"/>
                <c:pt idx="0">
                  <c:v>96.685746151918906</c:v>
                </c:pt>
                <c:pt idx="1">
                  <c:v>96.685746151918906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Sanitation!$U$299:$U$300</c:f>
              <c:numCache>
                <c:formatCode>0.0</c:formatCode>
                <c:ptCount val="2"/>
                <c:pt idx="0">
                  <c:v>3.2405801917242201</c:v>
                </c:pt>
                <c:pt idx="1">
                  <c:v>3.2405801917242201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Sanitation!$V$299:$V$300</c:f>
              <c:numCache>
                <c:formatCode>0.0</c:formatCode>
                <c:ptCount val="2"/>
                <c:pt idx="0">
                  <c:v>7.3673656356874062E-2</c:v>
                </c:pt>
                <c:pt idx="1">
                  <c:v>7.3673656356874062E-2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Sanitation!$Y$299:$Y$300</c:f>
              <c:numCache>
                <c:formatCode>0.0</c:formatCode>
                <c:ptCount val="2"/>
                <c:pt idx="0">
                  <c:v>97.64216459585316</c:v>
                </c:pt>
                <c:pt idx="1">
                  <c:v>97.64216459585316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Sanitation!$Z$299:$Z$300</c:f>
              <c:numCache>
                <c:formatCode>0.0</c:formatCode>
                <c:ptCount val="2"/>
                <c:pt idx="0">
                  <c:v>2.3578354041468401</c:v>
                </c:pt>
                <c:pt idx="1">
                  <c:v>2.3578354041468401</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Sanitation!$AA$299:$AA$300</c:f>
              <c:numCache>
                <c:formatCode>0.0</c:formatCode>
                <c:ptCount val="2"/>
                <c:pt idx="0">
                  <c:v>0</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Sanitation!$E$299:$E$300</c:f>
              <c:numCache>
                <c:formatCode>0.0</c:formatCode>
                <c:ptCount val="2"/>
                <c:pt idx="0">
                  <c:v>80.653276008422765</c:v>
                </c:pt>
                <c:pt idx="1">
                  <c:v>80.653276008422765</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Sanitation!$F$299:$F$300</c:f>
              <c:numCache>
                <c:formatCode>0.0</c:formatCode>
                <c:ptCount val="2"/>
                <c:pt idx="0">
                  <c:v>10.67114382940763</c:v>
                </c:pt>
                <c:pt idx="1">
                  <c:v>10.67114382940763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Sanitation!$G$299:$G$300</c:f>
              <c:numCache>
                <c:formatCode>0.0</c:formatCode>
                <c:ptCount val="2"/>
                <c:pt idx="0">
                  <c:v>8.5424953180744154</c:v>
                </c:pt>
                <c:pt idx="1">
                  <c:v>8.5424953180744154</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Sanitation!$H$299:$H$300</c:f>
              <c:numCache>
                <c:formatCode>0.0</c:formatCode>
                <c:ptCount val="2"/>
                <c:pt idx="0">
                  <c:v>0.13308484409519811</c:v>
                </c:pt>
                <c:pt idx="1">
                  <c:v>0.13308484409519811</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Sanitation!$J$299:$J$300</c:f>
              <c:numCache>
                <c:formatCode>0.0</c:formatCode>
                <c:ptCount val="2"/>
                <c:pt idx="0">
                  <c:v>87.1237902051585</c:v>
                </c:pt>
                <c:pt idx="1">
                  <c:v>87.1237902051585</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Sanitation!$K$299:$K$300</c:f>
              <c:numCache>
                <c:formatCode>0.0</c:formatCode>
                <c:ptCount val="2"/>
                <c:pt idx="0">
                  <c:v>9.2225426587402506</c:v>
                </c:pt>
                <c:pt idx="1">
                  <c:v>9.2225426587402506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Sanitation!$L$299:$L$300</c:f>
              <c:numCache>
                <c:formatCode>0.0</c:formatCode>
                <c:ptCount val="2"/>
                <c:pt idx="0">
                  <c:v>3.653667136101248</c:v>
                </c:pt>
                <c:pt idx="1">
                  <c:v>3.653667136101248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Sanitation!$O$299:$O$300</c:f>
              <c:numCache>
                <c:formatCode>0.0</c:formatCode>
                <c:ptCount val="2"/>
                <c:pt idx="0">
                  <c:v>90.865916712807902</c:v>
                </c:pt>
                <c:pt idx="1">
                  <c:v>90.865916712807902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Sanitation!$P$299:$P$300</c:f>
              <c:numCache>
                <c:formatCode>0.0</c:formatCode>
                <c:ptCount val="2"/>
                <c:pt idx="0">
                  <c:v>7.6865358569416422</c:v>
                </c:pt>
                <c:pt idx="1">
                  <c:v>7.6865358569416422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Sanitation!$Q$299:$Q$300</c:f>
              <c:numCache>
                <c:formatCode>0.0</c:formatCode>
                <c:ptCount val="2"/>
                <c:pt idx="0">
                  <c:v>1.4475474302504523</c:v>
                </c:pt>
                <c:pt idx="1">
                  <c:v>1.4475474302504523</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Sanitation!$T$299:$T$300</c:f>
              <c:numCache>
                <c:formatCode>0.0</c:formatCode>
                <c:ptCount val="2"/>
                <c:pt idx="0">
                  <c:v>96.685746151918906</c:v>
                </c:pt>
                <c:pt idx="1">
                  <c:v>96.685746151918906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Sanitation!$U$299:$U$300</c:f>
              <c:numCache>
                <c:formatCode>0.0</c:formatCode>
                <c:ptCount val="2"/>
                <c:pt idx="0">
                  <c:v>3.2405801917242201</c:v>
                </c:pt>
                <c:pt idx="1">
                  <c:v>3.2405801917242201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Sanitation!$V$299:$V$300</c:f>
              <c:numCache>
                <c:formatCode>0.0</c:formatCode>
                <c:ptCount val="2"/>
                <c:pt idx="0">
                  <c:v>7.3673656356874062E-2</c:v>
                </c:pt>
                <c:pt idx="1">
                  <c:v>7.3673656356874062E-2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Sanitation!$Y$299:$Y$300</c:f>
              <c:numCache>
                <c:formatCode>0.0</c:formatCode>
                <c:ptCount val="2"/>
                <c:pt idx="0">
                  <c:v>97.64216459585316</c:v>
                </c:pt>
                <c:pt idx="1">
                  <c:v>97.64216459585316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Sanitation!$Z$299:$Z$300</c:f>
              <c:numCache>
                <c:formatCode>0.0</c:formatCode>
                <c:ptCount val="2"/>
                <c:pt idx="0">
                  <c:v>2.3578354041468401</c:v>
                </c:pt>
                <c:pt idx="1">
                  <c:v>2.3578354041468401</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Sanitation!$AA$299:$AA$300</c:f>
              <c:numCache>
                <c:formatCode>0.0</c:formatCode>
                <c:ptCount val="2"/>
                <c:pt idx="0">
                  <c:v>0</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Sanitation!$E$99:$E$100</c:f>
              <c:numCache>
                <c:formatCode>0.0</c:formatCode>
                <c:ptCount val="2"/>
                <c:pt idx="0">
                  <c:v>82.39002736591668</c:v>
                </c:pt>
                <c:pt idx="1">
                  <c:v>82.39002736591668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Sanitation!$F$99:$F$100</c:f>
              <c:numCache>
                <c:formatCode>0.0</c:formatCode>
                <c:ptCount val="2"/>
                <c:pt idx="0">
                  <c:v>9.8947205090490122</c:v>
                </c:pt>
                <c:pt idx="1">
                  <c:v>9.8947205090490122</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Sanitation!$G$99:$G$100</c:f>
              <c:numCache>
                <c:formatCode>0.0</c:formatCode>
                <c:ptCount val="2"/>
                <c:pt idx="0">
                  <c:v>7.6125331742628362</c:v>
                </c:pt>
                <c:pt idx="1">
                  <c:v>7.6125331742628362</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Sanitation!$H$99:$H$100</c:f>
              <c:numCache>
                <c:formatCode>0.0</c:formatCode>
                <c:ptCount val="2"/>
                <c:pt idx="0">
                  <c:v>0.10271895077147875</c:v>
                </c:pt>
                <c:pt idx="1">
                  <c:v>0.10271895077147875</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Sanitation!$J$99:$J$100</c:f>
              <c:numCache>
                <c:formatCode>0.0</c:formatCode>
                <c:ptCount val="2"/>
                <c:pt idx="0">
                  <c:v>87.483592588060205</c:v>
                </c:pt>
                <c:pt idx="1">
                  <c:v>87.483592588060205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Sanitation!$K$99:$K$100</c:f>
              <c:numCache>
                <c:formatCode>0.0</c:formatCode>
                <c:ptCount val="2"/>
                <c:pt idx="0">
                  <c:v>9.7542882974507226</c:v>
                </c:pt>
                <c:pt idx="1">
                  <c:v>9.7542882974507226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Sanitation!$L$99:$L$100</c:f>
              <c:numCache>
                <c:formatCode>0.0</c:formatCode>
                <c:ptCount val="2"/>
                <c:pt idx="0">
                  <c:v>2.6350113918967679</c:v>
                </c:pt>
                <c:pt idx="1">
                  <c:v>2.6350113918967679</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Sanitation!$M$99:$M$100</c:f>
              <c:numCache>
                <c:formatCode>0.0</c:formatCode>
                <c:ptCount val="2"/>
                <c:pt idx="0">
                  <c:v>0.12710772259229994</c:v>
                </c:pt>
                <c:pt idx="1">
                  <c:v>0.12710772259229994</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Sanitation!$O$99:$O$100</c:f>
              <c:numCache>
                <c:formatCode>0.0</c:formatCode>
                <c:ptCount val="2"/>
                <c:pt idx="0">
                  <c:v>93.414700568922797</c:v>
                </c:pt>
                <c:pt idx="1">
                  <c:v>93.414700568922797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Sanitation!$P$99:$P$100</c:f>
              <c:numCache>
                <c:formatCode>0.0</c:formatCode>
                <c:ptCount val="2"/>
                <c:pt idx="0">
                  <c:v>5.7831380193289696</c:v>
                </c:pt>
                <c:pt idx="1">
                  <c:v>5.7831380193289696</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Sanitation!$Q$99:$Q$100</c:f>
              <c:numCache>
                <c:formatCode>0.0</c:formatCode>
                <c:ptCount val="2"/>
                <c:pt idx="0">
                  <c:v>0.80216141174823008</c:v>
                </c:pt>
                <c:pt idx="1">
                  <c:v>0.80216141174823008</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Sanitation!$T$99:$T$100</c:f>
              <c:numCache>
                <c:formatCode>0.0</c:formatCode>
                <c:ptCount val="2"/>
                <c:pt idx="0">
                  <c:v>97.811113267055021</c:v>
                </c:pt>
                <c:pt idx="1">
                  <c:v>97.811113267055021</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Sanitation!$U$99:$U$100</c:f>
              <c:numCache>
                <c:formatCode>0.0</c:formatCode>
                <c:ptCount val="2"/>
                <c:pt idx="0">
                  <c:v>2.1888867329449795</c:v>
                </c:pt>
                <c:pt idx="1">
                  <c:v>2.1888867329449795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Sanitation!$V$99:$V$100</c:f>
              <c:numCache>
                <c:formatCode>0.0</c:formatCode>
                <c:ptCount val="2"/>
                <c:pt idx="0">
                  <c:v>0</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Sanitation!$Y$99:$Y$100</c:f>
              <c:numCache>
                <c:formatCode>0.0</c:formatCode>
                <c:ptCount val="2"/>
                <c:pt idx="0">
                  <c:v>97.670083910829291</c:v>
                </c:pt>
                <c:pt idx="1">
                  <c:v>97.670083910829291</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Sanitation!$Z$99:$Z$100</c:f>
              <c:numCache>
                <c:formatCode>0.0</c:formatCode>
                <c:ptCount val="2"/>
                <c:pt idx="0">
                  <c:v>2.3299160891707089</c:v>
                </c:pt>
                <c:pt idx="1">
                  <c:v>2.3299160891707089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Sanitation!$AA$99:$AA$100</c:f>
              <c:numCache>
                <c:formatCode>0.0</c:formatCode>
                <c:ptCount val="2"/>
                <c:pt idx="0">
                  <c:v>0</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Sanitation!$E$199:$E$200</c:f>
              <c:numCache>
                <c:formatCode>0.0</c:formatCode>
                <c:ptCount val="2"/>
                <c:pt idx="0">
                  <c:v>85.775681372599976</c:v>
                </c:pt>
                <c:pt idx="1">
                  <c:v>85.775681372599976</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Sanitation!$F$199:$F$200</c:f>
              <c:numCache>
                <c:formatCode>0.0</c:formatCode>
                <c:ptCount val="2"/>
                <c:pt idx="0">
                  <c:v>11.589691899267331</c:v>
                </c:pt>
                <c:pt idx="1">
                  <c:v>11.589691899267331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Sanitation!$G$199:$G$200</c:f>
              <c:numCache>
                <c:formatCode>0.0</c:formatCode>
                <c:ptCount val="2"/>
                <c:pt idx="0">
                  <c:v>2.0844723240065122</c:v>
                </c:pt>
                <c:pt idx="1">
                  <c:v>2.0844723240065122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Sanitation!$H$199:$H$200</c:f>
              <c:numCache>
                <c:formatCode>0.0</c:formatCode>
                <c:ptCount val="2"/>
                <c:pt idx="0">
                  <c:v>0.55015440412617622</c:v>
                </c:pt>
                <c:pt idx="1">
                  <c:v>0.55015440412617622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Sanitation!$J$199:$J$200</c:f>
              <c:numCache>
                <c:formatCode>0.0</c:formatCode>
                <c:ptCount val="2"/>
                <c:pt idx="0">
                  <c:v>97.367114729962594</c:v>
                </c:pt>
                <c:pt idx="1">
                  <c:v>97.367114729962594</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Sanitation!$K$199:$K$200</c:f>
              <c:numCache>
                <c:formatCode>0.0</c:formatCode>
                <c:ptCount val="2"/>
                <c:pt idx="0">
                  <c:v>2.6328852700374057</c:v>
                </c:pt>
                <c:pt idx="1">
                  <c:v>2.6328852700374057</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Sanitation!$L$199:$L$200</c:f>
              <c:numCache>
                <c:formatCode>0.0</c:formatCode>
                <c:ptCount val="2"/>
                <c:pt idx="0">
                  <c:v>0</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Sanitation!$O$199:$O$200</c:f>
              <c:numCache>
                <c:formatCode>0.0</c:formatCode>
                <c:ptCount val="2"/>
                <c:pt idx="0">
                  <c:v>99.010240242212106</c:v>
                </c:pt>
                <c:pt idx="1">
                  <c:v>99.010240242212106</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Sanitation!$P$199:$P$200</c:f>
              <c:numCache>
                <c:formatCode>0.0</c:formatCode>
                <c:ptCount val="2"/>
                <c:pt idx="0">
                  <c:v>0.98975975778789405</c:v>
                </c:pt>
                <c:pt idx="1">
                  <c:v>0.98975975778789405</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Sanitation!$Q$199:$Q$200</c:f>
              <c:numCache>
                <c:formatCode>0.0</c:formatCode>
                <c:ptCount val="2"/>
                <c:pt idx="0">
                  <c:v>0</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Sanitation!$T$199:$T$200</c:f>
              <c:numCache>
                <c:formatCode>0.0</c:formatCode>
                <c:ptCount val="2"/>
                <c:pt idx="0">
                  <c:v>98.274273906646528</c:v>
                </c:pt>
                <c:pt idx="1">
                  <c:v>98.274273906646528</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Sanitation!$U$199:$U$200</c:f>
              <c:numCache>
                <c:formatCode>0.0</c:formatCode>
                <c:ptCount val="2"/>
                <c:pt idx="0">
                  <c:v>1.7257260933534724</c:v>
                </c:pt>
                <c:pt idx="1">
                  <c:v>1.7257260933534724</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Sanitation!$V$199:$V$200</c:f>
              <c:numCache>
                <c:formatCode>0.0</c:formatCode>
                <c:ptCount val="2"/>
                <c:pt idx="0">
                  <c:v>0</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Sanitation!$Y$199:$Y$200</c:f>
              <c:numCache>
                <c:formatCode>0.0</c:formatCode>
                <c:ptCount val="2"/>
                <c:pt idx="0">
                  <c:v>97.79402400505343</c:v>
                </c:pt>
                <c:pt idx="1">
                  <c:v>97.79402400505343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Sanitation!$Z$199:$Z$200</c:f>
              <c:numCache>
                <c:formatCode>0.0</c:formatCode>
                <c:ptCount val="2"/>
                <c:pt idx="0">
                  <c:v>2.20597599494657</c:v>
                </c:pt>
                <c:pt idx="1">
                  <c:v>2.20597599494657</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41.589410068723559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52.139575697498373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6.2710142337779899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59.283288735300012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37.706319838731588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3.0103914259684448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68.231696039808909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31.117062780825105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0.65124117936599069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77.600744640097247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21.767662833252533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0.63159252665018839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86.668498552584779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12.642690298770729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0.68881114864442261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42.596680738717716</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50.932603365933829</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6.4707158953484489</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61.84512288194847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34.081313587880281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4.0735635301713984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72.217887879740118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27.290592697720317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0.49151942253951275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82.84564862938646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16.143805271260668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1.010546099352899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90.083075291135174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8.3933261378076622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1.5235985710571835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48.880188804359889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37.013010785337258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14.106800410302867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82.27715296963764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15.880199126943632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1.8426479034187415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87.739891915579548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10.971196152542642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1.2889119318778326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87.844930007996652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11.199970414354945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0.95509957764838194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95.570453637568747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1.1416761285930697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3.2878702338381691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99.422651096569922</c:v>
                </c:pt>
                <c:pt idx="1">
                  <c:v>98.582429040163746</c:v>
                </c:pt>
                <c:pt idx="2">
                  <c:v>98.403235234758185</c:v>
                </c:pt>
                <c:pt idx="3">
                  <c:v>99.128999331447602</c:v>
                </c:pt>
                <c:pt idx="4">
                  <c:v>99.36652626577343</c:v>
                </c:pt>
              </c:numCache>
            </c:numRef>
          </c:val>
          <c:extLst>
            <c:ext xmlns:c16="http://schemas.microsoft.com/office/drawing/2014/chart" uri="{C3380CC4-5D6E-409C-BE32-E72D297353CC}">
              <c16:uniqueId val="{00000000-8673-436A-B709-B129C97902F0}"/>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673-436A-B709-B129C97902F0}"/>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0.57734890343006084</c:v>
                </c:pt>
                <c:pt idx="1">
                  <c:v>1.4175709598362471</c:v>
                </c:pt>
                <c:pt idx="2">
                  <c:v>1.5967647652418184</c:v>
                </c:pt>
                <c:pt idx="3">
                  <c:v>0.87100066855241887</c:v>
                </c:pt>
                <c:pt idx="4">
                  <c:v>0.63347373422656261</c:v>
                </c:pt>
              </c:numCache>
            </c:numRef>
          </c:val>
          <c:extLst>
            <c:ext xmlns:c16="http://schemas.microsoft.com/office/drawing/2014/chart" uri="{C3380CC4-5D6E-409C-BE32-E72D297353CC}">
              <c16:uniqueId val="{00000002-8673-436A-B709-B129C97902F0}"/>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673-436A-B709-B129C97902F0}"/>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'EUA</c:v>
                </c:pt>
                <c:pt idx="1">
                  <c:v>HA'APAI</c:v>
                </c:pt>
                <c:pt idx="2">
                  <c:v>ONGO NIUA</c:v>
                </c:pt>
                <c:pt idx="3">
                  <c:v>TONGATAPU</c:v>
                </c:pt>
                <c:pt idx="4">
                  <c:v>VAVA'U</c:v>
                </c:pt>
              </c:strCache>
            </c:strRef>
          </c:cat>
          <c:val>
            <c:numRef>
              <c:f>MICS19!$R$18:$V$18</c:f>
              <c:numCache>
                <c:formatCode>###0.0</c:formatCode>
                <c:ptCount val="5"/>
                <c:pt idx="0">
                  <c:v>99.952830744850203</c:v>
                </c:pt>
                <c:pt idx="1">
                  <c:v>99.712981554224925</c:v>
                </c:pt>
                <c:pt idx="2">
                  <c:v>97.301327930055663</c:v>
                </c:pt>
                <c:pt idx="3">
                  <c:v>98.872785405822441</c:v>
                </c:pt>
                <c:pt idx="4">
                  <c:v>99.264516867406144</c:v>
                </c:pt>
              </c:numCache>
            </c:numRef>
          </c:val>
          <c:extLst>
            <c:ext xmlns:c16="http://schemas.microsoft.com/office/drawing/2014/chart" uri="{C3380CC4-5D6E-409C-BE32-E72D297353CC}">
              <c16:uniqueId val="{00000000-D1EE-4056-A7BF-405FD1BAC18A}"/>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'EUA</c:v>
                </c:pt>
                <c:pt idx="1">
                  <c:v>HA'APAI</c:v>
                </c:pt>
                <c:pt idx="2">
                  <c:v>ONGO NIUA</c:v>
                </c:pt>
                <c:pt idx="3">
                  <c:v>TONGATAPU</c:v>
                </c:pt>
                <c:pt idx="4">
                  <c:v>VAVA'U</c:v>
                </c:pt>
              </c:strCache>
            </c:strRef>
          </c:cat>
          <c:val>
            <c:numRef>
              <c:f>MICS19!$R$19:$V$19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1EE-4056-A7BF-405FD1BAC18A}"/>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'EUA</c:v>
                </c:pt>
                <c:pt idx="1">
                  <c:v>HA'APAI</c:v>
                </c:pt>
                <c:pt idx="2">
                  <c:v>ONGO NIUA</c:v>
                </c:pt>
                <c:pt idx="3">
                  <c:v>TONGATAPU</c:v>
                </c:pt>
                <c:pt idx="4">
                  <c:v>VAVA'U</c:v>
                </c:pt>
              </c:strCache>
            </c:strRef>
          </c:cat>
          <c:val>
            <c:numRef>
              <c:f>MICS19!$R$20:$V$20</c:f>
              <c:numCache>
                <c:formatCode>###0.0</c:formatCode>
                <c:ptCount val="5"/>
                <c:pt idx="0">
                  <c:v>4.7169255149793421E-2</c:v>
                </c:pt>
                <c:pt idx="1">
                  <c:v>0.28701844577505919</c:v>
                </c:pt>
                <c:pt idx="2">
                  <c:v>2.6986720699443612</c:v>
                </c:pt>
                <c:pt idx="3">
                  <c:v>1.1272145941775713</c:v>
                </c:pt>
                <c:pt idx="4">
                  <c:v>0.73548313259384246</c:v>
                </c:pt>
              </c:numCache>
            </c:numRef>
          </c:val>
          <c:extLst>
            <c:ext xmlns:c16="http://schemas.microsoft.com/office/drawing/2014/chart" uri="{C3380CC4-5D6E-409C-BE32-E72D297353CC}">
              <c16:uniqueId val="{00000002-D1EE-4056-A7BF-405FD1BAC18A}"/>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'EUA</c:v>
                </c:pt>
                <c:pt idx="1">
                  <c:v>HA'APAI</c:v>
                </c:pt>
                <c:pt idx="2">
                  <c:v>ONGO NIUA</c:v>
                </c:pt>
                <c:pt idx="3">
                  <c:v>TONGATAPU</c:v>
                </c:pt>
                <c:pt idx="4">
                  <c:v>VAVA'U</c:v>
                </c:pt>
              </c:strCache>
            </c:strRef>
          </c:cat>
          <c:val>
            <c:numRef>
              <c:f>MICS19!$R$21:$V$21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1EE-4056-A7BF-405FD1BAC18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99.494255864254995</c:v>
                </c:pt>
                <c:pt idx="1">
                  <c:v>98.454752121486351</c:v>
                </c:pt>
                <c:pt idx="2">
                  <c:v>98.373637240206094</c:v>
                </c:pt>
                <c:pt idx="3">
                  <c:v>99.334421920208626</c:v>
                </c:pt>
                <c:pt idx="4">
                  <c:v>99.509725136318366</c:v>
                </c:pt>
              </c:numCache>
            </c:numRef>
          </c:val>
          <c:extLst>
            <c:ext xmlns:c16="http://schemas.microsoft.com/office/drawing/2014/chart" uri="{C3380CC4-5D6E-409C-BE32-E72D297353CC}">
              <c16:uniqueId val="{00000000-FDB6-498A-805F-8419B045AD74}"/>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DB6-498A-805F-8419B045AD74}"/>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0.505744135744983</c:v>
                </c:pt>
                <c:pt idx="1">
                  <c:v>1.5452478785136396</c:v>
                </c:pt>
                <c:pt idx="2">
                  <c:v>1.6263627597939139</c:v>
                </c:pt>
                <c:pt idx="3">
                  <c:v>0.66557807979138761</c:v>
                </c:pt>
                <c:pt idx="4">
                  <c:v>0.49027486368164519</c:v>
                </c:pt>
              </c:numCache>
            </c:numRef>
          </c:val>
          <c:extLst>
            <c:ext xmlns:c16="http://schemas.microsoft.com/office/drawing/2014/chart" uri="{C3380CC4-5D6E-409C-BE32-E72D297353CC}">
              <c16:uniqueId val="{00000002-FDB6-498A-805F-8419B045AD74}"/>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DB6-498A-805F-8419B045AD74}"/>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'EUA</c:v>
                </c:pt>
                <c:pt idx="1">
                  <c:v>HA'APAI</c:v>
                </c:pt>
                <c:pt idx="2">
                  <c:v>ONGO NIUA</c:v>
                </c:pt>
                <c:pt idx="3">
                  <c:v>TONGATAPU</c:v>
                </c:pt>
                <c:pt idx="4">
                  <c:v>VAVA'U</c:v>
                </c:pt>
              </c:strCache>
            </c:strRef>
          </c:cat>
          <c:val>
            <c:numRef>
              <c:f>MICS19!$R$124:$V$124</c:f>
              <c:numCache>
                <c:formatCode>###0.0</c:formatCode>
                <c:ptCount val="5"/>
                <c:pt idx="0">
                  <c:v>92.62497575638649</c:v>
                </c:pt>
                <c:pt idx="1">
                  <c:v>80.715592472366254</c:v>
                </c:pt>
                <c:pt idx="2">
                  <c:v>90.486608702301183</c:v>
                </c:pt>
                <c:pt idx="3">
                  <c:v>92.669388707451631</c:v>
                </c:pt>
                <c:pt idx="4">
                  <c:v>92.440112081393778</c:v>
                </c:pt>
              </c:numCache>
            </c:numRef>
          </c:val>
          <c:extLst>
            <c:ext xmlns:c16="http://schemas.microsoft.com/office/drawing/2014/chart" uri="{C3380CC4-5D6E-409C-BE32-E72D297353CC}">
              <c16:uniqueId val="{00000000-8DFC-4C05-90AF-8B66F8334829}"/>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'EUA</c:v>
                </c:pt>
                <c:pt idx="1">
                  <c:v>HA'APAI</c:v>
                </c:pt>
                <c:pt idx="2">
                  <c:v>ONGO NIUA</c:v>
                </c:pt>
                <c:pt idx="3">
                  <c:v>TONGATAPU</c:v>
                </c:pt>
                <c:pt idx="4">
                  <c:v>VAVA'U</c:v>
                </c:pt>
              </c:strCache>
            </c:strRef>
          </c:cat>
          <c:val>
            <c:numRef>
              <c:f>MICS19!$R$125:$V$125</c:f>
              <c:numCache>
                <c:formatCode>###0.0</c:formatCode>
                <c:ptCount val="5"/>
                <c:pt idx="0">
                  <c:v>2.1239739596970755</c:v>
                </c:pt>
                <c:pt idx="1">
                  <c:v>9.1544457988851491</c:v>
                </c:pt>
                <c:pt idx="2">
                  <c:v>5.8725792743419891</c:v>
                </c:pt>
                <c:pt idx="3">
                  <c:v>5.8712755643005998</c:v>
                </c:pt>
                <c:pt idx="4">
                  <c:v>6.4318059463035437</c:v>
                </c:pt>
              </c:numCache>
            </c:numRef>
          </c:val>
          <c:extLst>
            <c:ext xmlns:c16="http://schemas.microsoft.com/office/drawing/2014/chart" uri="{C3380CC4-5D6E-409C-BE32-E72D297353CC}">
              <c16:uniqueId val="{00000001-8DFC-4C05-90AF-8B66F8334829}"/>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'EUA</c:v>
                </c:pt>
                <c:pt idx="1">
                  <c:v>HA'APAI</c:v>
                </c:pt>
                <c:pt idx="2">
                  <c:v>ONGO NIUA</c:v>
                </c:pt>
                <c:pt idx="3">
                  <c:v>TONGATAPU</c:v>
                </c:pt>
                <c:pt idx="4">
                  <c:v>VAVA'U</c:v>
                </c:pt>
              </c:strCache>
            </c:strRef>
          </c:cat>
          <c:val>
            <c:numRef>
              <c:f>MICS19!$R$126:$V$126</c:f>
              <c:numCache>
                <c:formatCode>###0.0</c:formatCode>
                <c:ptCount val="5"/>
                <c:pt idx="0">
                  <c:v>4.8737863894073286</c:v>
                </c:pt>
                <c:pt idx="1">
                  <c:v>10.129961728748611</c:v>
                </c:pt>
                <c:pt idx="2">
                  <c:v>3.6408120233568897</c:v>
                </c:pt>
                <c:pt idx="3">
                  <c:v>1.4232621342089695</c:v>
                </c:pt>
                <c:pt idx="4">
                  <c:v>1.1280819723026678</c:v>
                </c:pt>
              </c:numCache>
            </c:numRef>
          </c:val>
          <c:extLst>
            <c:ext xmlns:c16="http://schemas.microsoft.com/office/drawing/2014/chart" uri="{C3380CC4-5D6E-409C-BE32-E72D297353CC}">
              <c16:uniqueId val="{00000002-8DFC-4C05-90AF-8B66F8334829}"/>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'EUA</c:v>
                </c:pt>
                <c:pt idx="1">
                  <c:v>HA'APAI</c:v>
                </c:pt>
                <c:pt idx="2">
                  <c:v>ONGO NIUA</c:v>
                </c:pt>
                <c:pt idx="3">
                  <c:v>TONGATAPU</c:v>
                </c:pt>
                <c:pt idx="4">
                  <c:v>VAVA'U</c:v>
                </c:pt>
              </c:strCache>
            </c:strRef>
          </c:cat>
          <c:val>
            <c:numRef>
              <c:f>MICS19!$R$127:$V$127</c:f>
              <c:numCache>
                <c:formatCode>###0.0</c:formatCode>
                <c:ptCount val="5"/>
                <c:pt idx="0">
                  <c:v>0.37726389450909792</c:v>
                </c:pt>
                <c:pt idx="1">
                  <c:v>0</c:v>
                </c:pt>
                <c:pt idx="2">
                  <c:v>0</c:v>
                </c:pt>
                <c:pt idx="3">
                  <c:v>3.607359403889495E-2</c:v>
                </c:pt>
                <c:pt idx="4">
                  <c:v>0</c:v>
                </c:pt>
              </c:numCache>
            </c:numRef>
          </c:val>
          <c:extLst>
            <c:ext xmlns:c16="http://schemas.microsoft.com/office/drawing/2014/chart" uri="{C3380CC4-5D6E-409C-BE32-E72D297353CC}">
              <c16:uniqueId val="{00000003-8DFC-4C05-90AF-8B66F8334829}"/>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41.589410068723559</c:v>
                </c:pt>
                <c:pt idx="1">
                  <c:v>59.283288735300012</c:v>
                </c:pt>
                <c:pt idx="2">
                  <c:v>68.231696039808909</c:v>
                </c:pt>
                <c:pt idx="3">
                  <c:v>77.600744640097247</c:v>
                </c:pt>
                <c:pt idx="4">
                  <c:v>86.668498552584779</c:v>
                </c:pt>
              </c:numCache>
            </c:numRef>
          </c:val>
          <c:extLst>
            <c:ext xmlns:c16="http://schemas.microsoft.com/office/drawing/2014/chart" uri="{C3380CC4-5D6E-409C-BE32-E72D297353CC}">
              <c16:uniqueId val="{00000000-612C-40F3-AFDD-5124D1ACB248}"/>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52.139575697498373</c:v>
                </c:pt>
                <c:pt idx="1">
                  <c:v>37.706319838731588</c:v>
                </c:pt>
                <c:pt idx="2">
                  <c:v>31.117062780825105</c:v>
                </c:pt>
                <c:pt idx="3">
                  <c:v>21.767662833252533</c:v>
                </c:pt>
                <c:pt idx="4">
                  <c:v>12.642690298770729</c:v>
                </c:pt>
              </c:numCache>
            </c:numRef>
          </c:val>
          <c:extLst>
            <c:ext xmlns:c16="http://schemas.microsoft.com/office/drawing/2014/chart" uri="{C3380CC4-5D6E-409C-BE32-E72D297353CC}">
              <c16:uniqueId val="{00000001-612C-40F3-AFDD-5124D1ACB248}"/>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6.2710142337779899</c:v>
                </c:pt>
                <c:pt idx="1">
                  <c:v>3.0103914259684448</c:v>
                </c:pt>
                <c:pt idx="2">
                  <c:v>0.65124117936599069</c:v>
                </c:pt>
                <c:pt idx="3">
                  <c:v>0.63159252665018839</c:v>
                </c:pt>
                <c:pt idx="4">
                  <c:v>0.68881114864442261</c:v>
                </c:pt>
              </c:numCache>
            </c:numRef>
          </c:val>
          <c:extLst>
            <c:ext xmlns:c16="http://schemas.microsoft.com/office/drawing/2014/chart" uri="{C3380CC4-5D6E-409C-BE32-E72D297353CC}">
              <c16:uniqueId val="{00000002-612C-40F3-AFDD-5124D1ACB24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MICS19!$R$221:$V$221</c:f>
              <c:strCache>
                <c:ptCount val="5"/>
                <c:pt idx="0">
                  <c:v>'EUA</c:v>
                </c:pt>
                <c:pt idx="1">
                  <c:v>HA'APAI</c:v>
                </c:pt>
                <c:pt idx="2">
                  <c:v>ONGO NIUA</c:v>
                </c:pt>
                <c:pt idx="3">
                  <c:v>TONGATAPU</c:v>
                </c:pt>
                <c:pt idx="4">
                  <c:v>VAVA'U</c:v>
                </c:pt>
              </c:strCache>
            </c:strRef>
          </c:cat>
          <c:val>
            <c:numRef>
              <c:f>MICS19!$R$222:$V$222</c:f>
              <c:numCache>
                <c:formatCode>###0.0</c:formatCode>
                <c:ptCount val="5"/>
                <c:pt idx="0">
                  <c:v>55.132246602873003</c:v>
                </c:pt>
                <c:pt idx="1">
                  <c:v>49.641194977547606</c:v>
                </c:pt>
                <c:pt idx="2">
                  <c:v>47.389259484384176</c:v>
                </c:pt>
                <c:pt idx="3">
                  <c:v>74.017835581578623</c:v>
                </c:pt>
                <c:pt idx="4">
                  <c:v>68.119257686781793</c:v>
                </c:pt>
              </c:numCache>
            </c:numRef>
          </c:val>
          <c:extLst>
            <c:ext xmlns:c16="http://schemas.microsoft.com/office/drawing/2014/chart" uri="{C3380CC4-5D6E-409C-BE32-E72D297353CC}">
              <c16:uniqueId val="{00000000-0D30-49BE-981B-93235B053E82}"/>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MICS19!$R$221:$V$221</c:f>
              <c:strCache>
                <c:ptCount val="5"/>
                <c:pt idx="0">
                  <c:v>'EUA</c:v>
                </c:pt>
                <c:pt idx="1">
                  <c:v>HA'APAI</c:v>
                </c:pt>
                <c:pt idx="2">
                  <c:v>ONGO NIUA</c:v>
                </c:pt>
                <c:pt idx="3">
                  <c:v>TONGATAPU</c:v>
                </c:pt>
                <c:pt idx="4">
                  <c:v>VAVA'U</c:v>
                </c:pt>
              </c:strCache>
            </c:strRef>
          </c:cat>
          <c:val>
            <c:numRef>
              <c:f>MICS19!$R$223:$V$223</c:f>
              <c:numCache>
                <c:formatCode>###0.0</c:formatCode>
                <c:ptCount val="5"/>
                <c:pt idx="0">
                  <c:v>42.79333078139355</c:v>
                </c:pt>
                <c:pt idx="1">
                  <c:v>43.300990918405077</c:v>
                </c:pt>
                <c:pt idx="2">
                  <c:v>40.463039868882241</c:v>
                </c:pt>
                <c:pt idx="3">
                  <c:v>23.606541557340211</c:v>
                </c:pt>
                <c:pt idx="4">
                  <c:v>30.185659777187883</c:v>
                </c:pt>
              </c:numCache>
            </c:numRef>
          </c:val>
          <c:extLst>
            <c:ext xmlns:c16="http://schemas.microsoft.com/office/drawing/2014/chart" uri="{C3380CC4-5D6E-409C-BE32-E72D297353CC}">
              <c16:uniqueId val="{00000001-0D30-49BE-981B-93235B053E82}"/>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MICS19!$R$221:$V$221</c:f>
              <c:strCache>
                <c:ptCount val="5"/>
                <c:pt idx="0">
                  <c:v>'EUA</c:v>
                </c:pt>
                <c:pt idx="1">
                  <c:v>HA'APAI</c:v>
                </c:pt>
                <c:pt idx="2">
                  <c:v>ONGO NIUA</c:v>
                </c:pt>
                <c:pt idx="3">
                  <c:v>TONGATAPU</c:v>
                </c:pt>
                <c:pt idx="4">
                  <c:v>VAVA'U</c:v>
                </c:pt>
              </c:strCache>
            </c:strRef>
          </c:cat>
          <c:val>
            <c:numRef>
              <c:f>MICS19!$R$224:$V$224</c:f>
              <c:numCache>
                <c:formatCode>###0.0</c:formatCode>
                <c:ptCount val="5"/>
                <c:pt idx="0">
                  <c:v>2.0744226157334382</c:v>
                </c:pt>
                <c:pt idx="1">
                  <c:v>7.057814104047333</c:v>
                </c:pt>
                <c:pt idx="2">
                  <c:v>12.147700646733622</c:v>
                </c:pt>
                <c:pt idx="3">
                  <c:v>2.3756228610811174</c:v>
                </c:pt>
                <c:pt idx="4">
                  <c:v>1.6950825360303103</c:v>
                </c:pt>
              </c:numCache>
            </c:numRef>
          </c:val>
          <c:extLst>
            <c:ext xmlns:c16="http://schemas.microsoft.com/office/drawing/2014/chart" uri="{C3380CC4-5D6E-409C-BE32-E72D297353CC}">
              <c16:uniqueId val="{00000002-0D30-49BE-981B-93235B053E8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42.596680738717716</c:v>
                </c:pt>
                <c:pt idx="1">
                  <c:v>61.84512288194847</c:v>
                </c:pt>
                <c:pt idx="2">
                  <c:v>72.217887879740118</c:v>
                </c:pt>
                <c:pt idx="3">
                  <c:v>82.84564862938646</c:v>
                </c:pt>
                <c:pt idx="4">
                  <c:v>90.083075291135174</c:v>
                </c:pt>
              </c:numCache>
            </c:numRef>
          </c:val>
          <c:extLst>
            <c:ext xmlns:c16="http://schemas.microsoft.com/office/drawing/2014/chart" uri="{C3380CC4-5D6E-409C-BE32-E72D297353CC}">
              <c16:uniqueId val="{00000000-A6BF-4CEA-828A-89586BA561B7}"/>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50.932603365933829</c:v>
                </c:pt>
                <c:pt idx="1">
                  <c:v>34.081313587880281</c:v>
                </c:pt>
                <c:pt idx="2">
                  <c:v>27.290592697720317</c:v>
                </c:pt>
                <c:pt idx="3">
                  <c:v>16.143805271260668</c:v>
                </c:pt>
                <c:pt idx="4">
                  <c:v>8.3933261378076622</c:v>
                </c:pt>
              </c:numCache>
            </c:numRef>
          </c:val>
          <c:extLst>
            <c:ext xmlns:c16="http://schemas.microsoft.com/office/drawing/2014/chart" uri="{C3380CC4-5D6E-409C-BE32-E72D297353CC}">
              <c16:uniqueId val="{00000001-A6BF-4CEA-828A-89586BA561B7}"/>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6.4707158953484489</c:v>
                </c:pt>
                <c:pt idx="1">
                  <c:v>4.0735635301713984</c:v>
                </c:pt>
                <c:pt idx="2">
                  <c:v>0.49151942253951275</c:v>
                </c:pt>
                <c:pt idx="3">
                  <c:v>1.010546099352899</c:v>
                </c:pt>
                <c:pt idx="4">
                  <c:v>1.5235985710571835</c:v>
                </c:pt>
              </c:numCache>
            </c:numRef>
          </c:val>
          <c:extLst>
            <c:ext xmlns:c16="http://schemas.microsoft.com/office/drawing/2014/chart" uri="{C3380CC4-5D6E-409C-BE32-E72D297353CC}">
              <c16:uniqueId val="{00000002-A6BF-4CEA-828A-89586BA561B7}"/>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98.119595934795825</c:v>
                </c:pt>
                <c:pt idx="1">
                  <c:v>97.909937345536662</c:v>
                </c:pt>
                <c:pt idx="2">
                  <c:v>100</c:v>
                </c:pt>
                <c:pt idx="3">
                  <c:v>100</c:v>
                </c:pt>
                <c:pt idx="4">
                  <c:v>100</c:v>
                </c:pt>
              </c:numCache>
            </c:numRef>
          </c:val>
          <c:extLst>
            <c:ext xmlns:c16="http://schemas.microsoft.com/office/drawing/2014/chart" uri="{C3380CC4-5D6E-409C-BE32-E72D297353CC}">
              <c16:uniqueId val="{00000000-D244-4C74-B229-7C0B9DB47835}"/>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244-4C74-B229-7C0B9DB47835}"/>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1.8804040652041971</c:v>
                </c:pt>
                <c:pt idx="1">
                  <c:v>2.0900626544633343</c:v>
                </c:pt>
                <c:pt idx="2">
                  <c:v>0</c:v>
                </c:pt>
                <c:pt idx="3">
                  <c:v>0</c:v>
                </c:pt>
                <c:pt idx="4">
                  <c:v>0</c:v>
                </c:pt>
              </c:numCache>
            </c:numRef>
          </c:val>
          <c:extLst>
            <c:ext xmlns:c16="http://schemas.microsoft.com/office/drawing/2014/chart" uri="{C3380CC4-5D6E-409C-BE32-E72D297353CC}">
              <c16:uniqueId val="{00000002-D244-4C74-B229-7C0B9DB47835}"/>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244-4C74-B229-7C0B9DB4783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85.775681372600005</c:v>
                </c:pt>
                <c:pt idx="1">
                  <c:v>97.367114729962594</c:v>
                </c:pt>
                <c:pt idx="2">
                  <c:v>99.010240242212106</c:v>
                </c:pt>
                <c:pt idx="3">
                  <c:v>98.274273906646528</c:v>
                </c:pt>
                <c:pt idx="4">
                  <c:v>97.79402400505343</c:v>
                </c:pt>
              </c:numCache>
            </c:numRef>
          </c:val>
          <c:extLst>
            <c:ext xmlns:c16="http://schemas.microsoft.com/office/drawing/2014/chart" uri="{C3380CC4-5D6E-409C-BE32-E72D297353CC}">
              <c16:uniqueId val="{00000000-27C5-42F4-A4DF-0B437B6BF62B}"/>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11.589691899267345</c:v>
                </c:pt>
                <c:pt idx="1">
                  <c:v>2.6328852700373933</c:v>
                </c:pt>
                <c:pt idx="2">
                  <c:v>0.98975975778789171</c:v>
                </c:pt>
                <c:pt idx="3">
                  <c:v>1.7257260933534813</c:v>
                </c:pt>
                <c:pt idx="4">
                  <c:v>2.205975994946562</c:v>
                </c:pt>
              </c:numCache>
            </c:numRef>
          </c:val>
          <c:extLst>
            <c:ext xmlns:c16="http://schemas.microsoft.com/office/drawing/2014/chart" uri="{C3380CC4-5D6E-409C-BE32-E72D297353CC}">
              <c16:uniqueId val="{00000001-27C5-42F4-A4DF-0B437B6BF62B}"/>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2.084472324006502</c:v>
                </c:pt>
                <c:pt idx="1">
                  <c:v>0</c:v>
                </c:pt>
                <c:pt idx="2">
                  <c:v>0</c:v>
                </c:pt>
                <c:pt idx="3">
                  <c:v>0</c:v>
                </c:pt>
                <c:pt idx="4">
                  <c:v>0</c:v>
                </c:pt>
              </c:numCache>
            </c:numRef>
          </c:val>
          <c:extLst>
            <c:ext xmlns:c16="http://schemas.microsoft.com/office/drawing/2014/chart" uri="{C3380CC4-5D6E-409C-BE32-E72D297353CC}">
              <c16:uniqueId val="{00000002-27C5-42F4-A4DF-0B437B6BF62B}"/>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0.55015440412617622</c:v>
                </c:pt>
                <c:pt idx="1">
                  <c:v>0</c:v>
                </c:pt>
                <c:pt idx="2">
                  <c:v>0</c:v>
                </c:pt>
                <c:pt idx="3">
                  <c:v>0</c:v>
                </c:pt>
                <c:pt idx="4">
                  <c:v>0</c:v>
                </c:pt>
              </c:numCache>
            </c:numRef>
          </c:val>
          <c:extLst>
            <c:ext xmlns:c16="http://schemas.microsoft.com/office/drawing/2014/chart" uri="{C3380CC4-5D6E-409C-BE32-E72D297353CC}">
              <c16:uniqueId val="{00000003-27C5-42F4-A4DF-0B437B6BF62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48.880188804359889</c:v>
                </c:pt>
                <c:pt idx="1">
                  <c:v>82.27715296963764</c:v>
                </c:pt>
                <c:pt idx="2">
                  <c:v>87.739891915579548</c:v>
                </c:pt>
                <c:pt idx="3">
                  <c:v>87.844930007996652</c:v>
                </c:pt>
                <c:pt idx="4">
                  <c:v>95.570453637568747</c:v>
                </c:pt>
              </c:numCache>
            </c:numRef>
          </c:val>
          <c:extLst>
            <c:ext xmlns:c16="http://schemas.microsoft.com/office/drawing/2014/chart" uri="{C3380CC4-5D6E-409C-BE32-E72D297353CC}">
              <c16:uniqueId val="{00000000-7EBD-4F1A-A422-CF2EBAD777FC}"/>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37.013010785337258</c:v>
                </c:pt>
                <c:pt idx="1">
                  <c:v>15.880199126943632</c:v>
                </c:pt>
                <c:pt idx="2">
                  <c:v>10.971196152542642</c:v>
                </c:pt>
                <c:pt idx="3">
                  <c:v>11.199970414354945</c:v>
                </c:pt>
                <c:pt idx="4">
                  <c:v>1.1416761285930697</c:v>
                </c:pt>
              </c:numCache>
            </c:numRef>
          </c:val>
          <c:extLst>
            <c:ext xmlns:c16="http://schemas.microsoft.com/office/drawing/2014/chart" uri="{C3380CC4-5D6E-409C-BE32-E72D297353CC}">
              <c16:uniqueId val="{00000001-7EBD-4F1A-A422-CF2EBAD777FC}"/>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14.106800410302867</c:v>
                </c:pt>
                <c:pt idx="1">
                  <c:v>1.8426479034187415</c:v>
                </c:pt>
                <c:pt idx="2">
                  <c:v>1.2889119318778326</c:v>
                </c:pt>
                <c:pt idx="3">
                  <c:v>0.95509957764838194</c:v>
                </c:pt>
                <c:pt idx="4">
                  <c:v>3.2878702338381691</c:v>
                </c:pt>
              </c:numCache>
            </c:numRef>
          </c:val>
          <c:extLst>
            <c:ext xmlns:c16="http://schemas.microsoft.com/office/drawing/2014/chart" uri="{C3380CC4-5D6E-409C-BE32-E72D297353CC}">
              <c16:uniqueId val="{00000002-7EBD-4F1A-A422-CF2EBAD777FC}"/>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82.380300985921693</c:v>
                </c:pt>
                <c:pt idx="1">
                  <c:v>87.483592588060205</c:v>
                </c:pt>
                <c:pt idx="2">
                  <c:v>93.414700568922797</c:v>
                </c:pt>
                <c:pt idx="3">
                  <c:v>97.811113267055021</c:v>
                </c:pt>
                <c:pt idx="4">
                  <c:v>97.670083910829291</c:v>
                </c:pt>
              </c:numCache>
            </c:numRef>
          </c:val>
          <c:extLst>
            <c:ext xmlns:c16="http://schemas.microsoft.com/office/drawing/2014/chart" uri="{C3380CC4-5D6E-409C-BE32-E72D297353CC}">
              <c16:uniqueId val="{00000000-0682-4F05-8469-EA2B813E1F0C}"/>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9.8935524087983282</c:v>
                </c:pt>
                <c:pt idx="1">
                  <c:v>9.7542882974507794</c:v>
                </c:pt>
                <c:pt idx="2">
                  <c:v>5.7831380193289759</c:v>
                </c:pt>
                <c:pt idx="3">
                  <c:v>2.1888867329449448</c:v>
                </c:pt>
                <c:pt idx="4">
                  <c:v>2.3299160891707258</c:v>
                </c:pt>
              </c:numCache>
            </c:numRef>
          </c:val>
          <c:extLst>
            <c:ext xmlns:c16="http://schemas.microsoft.com/office/drawing/2014/chart" uri="{C3380CC4-5D6E-409C-BE32-E72D297353CC}">
              <c16:uniqueId val="{00000001-0682-4F05-8469-EA2B813E1F0C}"/>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7.6234276545084887</c:v>
                </c:pt>
                <c:pt idx="1">
                  <c:v>2.6350113918967919</c:v>
                </c:pt>
                <c:pt idx="2">
                  <c:v>0.80216141174824529</c:v>
                </c:pt>
                <c:pt idx="3">
                  <c:v>0</c:v>
                </c:pt>
                <c:pt idx="4">
                  <c:v>0</c:v>
                </c:pt>
              </c:numCache>
            </c:numRef>
          </c:val>
          <c:extLst>
            <c:ext xmlns:c16="http://schemas.microsoft.com/office/drawing/2014/chart" uri="{C3380CC4-5D6E-409C-BE32-E72D297353CC}">
              <c16:uniqueId val="{00000002-0682-4F05-8469-EA2B813E1F0C}"/>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0.10271895077147875</c:v>
                </c:pt>
                <c:pt idx="1">
                  <c:v>0.12710772259229994</c:v>
                </c:pt>
                <c:pt idx="2">
                  <c:v>0</c:v>
                </c:pt>
                <c:pt idx="3">
                  <c:v>0</c:v>
                </c:pt>
                <c:pt idx="4">
                  <c:v>0</c:v>
                </c:pt>
              </c:numCache>
            </c:numRef>
          </c:val>
          <c:extLst>
            <c:ext xmlns:c16="http://schemas.microsoft.com/office/drawing/2014/chart" uri="{C3380CC4-5D6E-409C-BE32-E72D297353CC}">
              <c16:uniqueId val="{00000003-0682-4F05-8469-EA2B813E1F0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80.639258590043355</c:v>
                </c:pt>
                <c:pt idx="1">
                  <c:v>87.123790205158485</c:v>
                </c:pt>
                <c:pt idx="2">
                  <c:v>90.865916712807902</c:v>
                </c:pt>
                <c:pt idx="3">
                  <c:v>96.685746151918906</c:v>
                </c:pt>
                <c:pt idx="4">
                  <c:v>97.64216459585316</c:v>
                </c:pt>
              </c:numCache>
            </c:numRef>
          </c:val>
          <c:extLst>
            <c:ext xmlns:c16="http://schemas.microsoft.com/office/drawing/2014/chart" uri="{C3380CC4-5D6E-409C-BE32-E72D297353CC}">
              <c16:uniqueId val="{00000000-66DF-4FEA-BB64-9610BEC17952}"/>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10.669289200618239</c:v>
                </c:pt>
                <c:pt idx="1">
                  <c:v>9.2225426587402932</c:v>
                </c:pt>
                <c:pt idx="2">
                  <c:v>7.686535856941636</c:v>
                </c:pt>
                <c:pt idx="3">
                  <c:v>3.2405801917242099</c:v>
                </c:pt>
                <c:pt idx="4">
                  <c:v>2.3578354041468375</c:v>
                </c:pt>
              </c:numCache>
            </c:numRef>
          </c:val>
          <c:extLst>
            <c:ext xmlns:c16="http://schemas.microsoft.com/office/drawing/2014/chart" uri="{C3380CC4-5D6E-409C-BE32-E72D297353CC}">
              <c16:uniqueId val="{00000001-66DF-4FEA-BB64-9610BEC17952}"/>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8.5583673652431784</c:v>
                </c:pt>
                <c:pt idx="1">
                  <c:v>3.6536671361012663</c:v>
                </c:pt>
                <c:pt idx="2">
                  <c:v>1.4475474302504467</c:v>
                </c:pt>
                <c:pt idx="3">
                  <c:v>7.3673656356861586E-2</c:v>
                </c:pt>
                <c:pt idx="4">
                  <c:v>0</c:v>
                </c:pt>
              </c:numCache>
            </c:numRef>
          </c:val>
          <c:extLst>
            <c:ext xmlns:c16="http://schemas.microsoft.com/office/drawing/2014/chart" uri="{C3380CC4-5D6E-409C-BE32-E72D297353CC}">
              <c16:uniqueId val="{00000002-66DF-4FEA-BB64-9610BEC17952}"/>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0.13308484409519811</c:v>
                </c:pt>
                <c:pt idx="1">
                  <c:v>0</c:v>
                </c:pt>
                <c:pt idx="2">
                  <c:v>0</c:v>
                </c:pt>
                <c:pt idx="3">
                  <c:v>0</c:v>
                </c:pt>
                <c:pt idx="4">
                  <c:v>0</c:v>
                </c:pt>
              </c:numCache>
            </c:numRef>
          </c:val>
          <c:extLst>
            <c:ext xmlns:c16="http://schemas.microsoft.com/office/drawing/2014/chart" uri="{C3380CC4-5D6E-409C-BE32-E72D297353CC}">
              <c16:uniqueId val="{00000003-66DF-4FEA-BB64-9610BEC17952}"/>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1"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4977" name="B_Com2" hidden="1">
              <a:extLst>
                <a:ext uri="{63B3BB69-23CF-44E3-9099-C40C66FF867C}">
                  <a14:compatExt spid="_x0000_s254977"/>
                </a:ext>
                <a:ext uri="{FF2B5EF4-FFF2-40B4-BE49-F238E27FC236}">
                  <a16:creationId xmlns:a16="http://schemas.microsoft.com/office/drawing/2014/main" id="{00000000-0008-0000-0400-00000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4978" name="B_Com1" hidden="1">
              <a:extLst>
                <a:ext uri="{63B3BB69-23CF-44E3-9099-C40C66FF867C}">
                  <a14:compatExt spid="_x0000_s254978"/>
                </a:ext>
                <a:ext uri="{FF2B5EF4-FFF2-40B4-BE49-F238E27FC236}">
                  <a16:creationId xmlns:a16="http://schemas.microsoft.com/office/drawing/2014/main" id="{00000000-0008-0000-0400-00000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22</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22</xdr:col>
      <xdr:colOff>19052</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22</xdr:col>
      <xdr:colOff>28576</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4979" name="B_San1" hidden="1">
              <a:extLst>
                <a:ext uri="{63B3BB69-23CF-44E3-9099-C40C66FF867C}">
                  <a14:compatExt spid="_x0000_s254979"/>
                </a:ext>
                <a:ext uri="{FF2B5EF4-FFF2-40B4-BE49-F238E27FC236}">
                  <a16:creationId xmlns:a16="http://schemas.microsoft.com/office/drawing/2014/main" id="{00000000-0008-0000-0400-00000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4980" name="B_Hyg1" hidden="1">
              <a:extLst>
                <a:ext uri="{63B3BB69-23CF-44E3-9099-C40C66FF867C}">
                  <a14:compatExt spid="_x0000_s254980"/>
                </a:ext>
                <a:ext uri="{FF2B5EF4-FFF2-40B4-BE49-F238E27FC236}">
                  <a16:creationId xmlns:a16="http://schemas.microsoft.com/office/drawing/2014/main" id="{00000000-0008-0000-0400-00000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4981" name="B_Hyg2" hidden="1">
              <a:extLst>
                <a:ext uri="{63B3BB69-23CF-44E3-9099-C40C66FF867C}">
                  <a14:compatExt spid="_x0000_s254981"/>
                </a:ext>
                <a:ext uri="{FF2B5EF4-FFF2-40B4-BE49-F238E27FC236}">
                  <a16:creationId xmlns:a16="http://schemas.microsoft.com/office/drawing/2014/main" id="{00000000-0008-0000-0400-00000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4982" name="B_Wat2" hidden="1">
              <a:extLst>
                <a:ext uri="{63B3BB69-23CF-44E3-9099-C40C66FF867C}">
                  <a14:compatExt spid="_x0000_s254982"/>
                </a:ext>
                <a:ext uri="{FF2B5EF4-FFF2-40B4-BE49-F238E27FC236}">
                  <a16:creationId xmlns:a16="http://schemas.microsoft.com/office/drawing/2014/main" id="{00000000-0008-0000-0400-00000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4983" name="B_Wat3" hidden="1">
              <a:extLst>
                <a:ext uri="{63B3BB69-23CF-44E3-9099-C40C66FF867C}">
                  <a14:compatExt spid="_x0000_s254983"/>
                </a:ext>
                <a:ext uri="{FF2B5EF4-FFF2-40B4-BE49-F238E27FC236}">
                  <a16:creationId xmlns:a16="http://schemas.microsoft.com/office/drawing/2014/main" id="{00000000-0008-0000-0400-00000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4984" name="B_San3" hidden="1">
              <a:extLst>
                <a:ext uri="{63B3BB69-23CF-44E3-9099-C40C66FF867C}">
                  <a14:compatExt spid="_x0000_s254984"/>
                </a:ext>
                <a:ext uri="{FF2B5EF4-FFF2-40B4-BE49-F238E27FC236}">
                  <a16:creationId xmlns:a16="http://schemas.microsoft.com/office/drawing/2014/main" id="{00000000-0008-0000-0400-00000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4985" name="B_Sub1" hidden="1">
              <a:extLst>
                <a:ext uri="{63B3BB69-23CF-44E3-9099-C40C66FF867C}">
                  <a14:compatExt spid="_x0000_s254985"/>
                </a:ext>
                <a:ext uri="{FF2B5EF4-FFF2-40B4-BE49-F238E27FC236}">
                  <a16:creationId xmlns:a16="http://schemas.microsoft.com/office/drawing/2014/main" id="{00000000-0008-0000-0400-00000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4986" name="B_WQ1" hidden="1">
              <a:extLst>
                <a:ext uri="{63B3BB69-23CF-44E3-9099-C40C66FF867C}">
                  <a14:compatExt spid="_x0000_s254986"/>
                </a:ext>
                <a:ext uri="{FF2B5EF4-FFF2-40B4-BE49-F238E27FC236}">
                  <a16:creationId xmlns:a16="http://schemas.microsoft.com/office/drawing/2014/main" id="{00000000-0008-0000-0400-00000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4987" name="B_Matrix" hidden="1">
              <a:extLst>
                <a:ext uri="{63B3BB69-23CF-44E3-9099-C40C66FF867C}">
                  <a14:compatExt spid="_x0000_s254987"/>
                </a:ext>
                <a:ext uri="{FF2B5EF4-FFF2-40B4-BE49-F238E27FC236}">
                  <a16:creationId xmlns:a16="http://schemas.microsoft.com/office/drawing/2014/main" id="{00000000-0008-0000-0400-00000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4988" name="B_Com3" hidden="1">
              <a:extLst>
                <a:ext uri="{63B3BB69-23CF-44E3-9099-C40C66FF867C}">
                  <a14:compatExt spid="_x0000_s254988"/>
                </a:ext>
                <a:ext uri="{FF2B5EF4-FFF2-40B4-BE49-F238E27FC236}">
                  <a16:creationId xmlns:a16="http://schemas.microsoft.com/office/drawing/2014/main" id="{00000000-0008-0000-0400-00000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4989" name="B_Sub2" hidden="1">
              <a:extLst>
                <a:ext uri="{63B3BB69-23CF-44E3-9099-C40C66FF867C}">
                  <a14:compatExt spid="_x0000_s254989"/>
                </a:ext>
                <a:ext uri="{FF2B5EF4-FFF2-40B4-BE49-F238E27FC236}">
                  <a16:creationId xmlns:a16="http://schemas.microsoft.com/office/drawing/2014/main" id="{00000000-0008-0000-0400-00000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4990" name="B_Sub3" hidden="1">
              <a:extLst>
                <a:ext uri="{63B3BB69-23CF-44E3-9099-C40C66FF867C}">
                  <a14:compatExt spid="_x0000_s254990"/>
                </a:ext>
                <a:ext uri="{FF2B5EF4-FFF2-40B4-BE49-F238E27FC236}">
                  <a16:creationId xmlns:a16="http://schemas.microsoft.com/office/drawing/2014/main" id="{00000000-0008-0000-0400-00000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4991" name="B_WQ2" hidden="1">
              <a:extLst>
                <a:ext uri="{63B3BB69-23CF-44E3-9099-C40C66FF867C}">
                  <a14:compatExt spid="_x0000_s254991"/>
                </a:ext>
                <a:ext uri="{FF2B5EF4-FFF2-40B4-BE49-F238E27FC236}">
                  <a16:creationId xmlns:a16="http://schemas.microsoft.com/office/drawing/2014/main" id="{00000000-0008-0000-0400-00000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4992" name="B_WQ3" hidden="1">
              <a:extLst>
                <a:ext uri="{63B3BB69-23CF-44E3-9099-C40C66FF867C}">
                  <a14:compatExt spid="_x0000_s254992"/>
                </a:ext>
                <a:ext uri="{FF2B5EF4-FFF2-40B4-BE49-F238E27FC236}">
                  <a16:creationId xmlns:a16="http://schemas.microsoft.com/office/drawing/2014/main" id="{00000000-0008-0000-0400-00001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4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4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4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4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4993" name="Button 17" descr="   Go to MHH  " hidden="1">
              <a:extLst>
                <a:ext uri="{63B3BB69-23CF-44E3-9099-C40C66FF867C}">
                  <a14:compatExt spid="_x0000_s254993"/>
                </a:ext>
                <a:ext uri="{FF2B5EF4-FFF2-40B4-BE49-F238E27FC236}">
                  <a16:creationId xmlns:a16="http://schemas.microsoft.com/office/drawing/2014/main" id="{00000000-0008-0000-04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4994" name="Button 18" hidden="1">
              <a:extLst>
                <a:ext uri="{63B3BB69-23CF-44E3-9099-C40C66FF867C}">
                  <a14:compatExt spid="_x0000_s254994"/>
                </a:ext>
                <a:ext uri="{FF2B5EF4-FFF2-40B4-BE49-F238E27FC236}">
                  <a16:creationId xmlns:a16="http://schemas.microsoft.com/office/drawing/2014/main" id="{00000000-0008-0000-04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4995" name="Button 19" hidden="1">
              <a:extLst>
                <a:ext uri="{63B3BB69-23CF-44E3-9099-C40C66FF867C}">
                  <a14:compatExt spid="_x0000_s254995"/>
                </a:ext>
                <a:ext uri="{FF2B5EF4-FFF2-40B4-BE49-F238E27FC236}">
                  <a16:creationId xmlns:a16="http://schemas.microsoft.com/office/drawing/2014/main" id="{00000000-0008-0000-04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4996" name="Button 20" hidden="1">
              <a:extLst>
                <a:ext uri="{63B3BB69-23CF-44E3-9099-C40C66FF867C}">
                  <a14:compatExt spid="_x0000_s254996"/>
                </a:ext>
                <a:ext uri="{FF2B5EF4-FFF2-40B4-BE49-F238E27FC236}">
                  <a16:creationId xmlns:a16="http://schemas.microsoft.com/office/drawing/2014/main" id="{00000000-0008-0000-04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4997" name="Button 21" hidden="1">
              <a:extLst>
                <a:ext uri="{63B3BB69-23CF-44E3-9099-C40C66FF867C}">
                  <a14:compatExt spid="_x0000_s254997"/>
                </a:ext>
                <a:ext uri="{FF2B5EF4-FFF2-40B4-BE49-F238E27FC236}">
                  <a16:creationId xmlns:a16="http://schemas.microsoft.com/office/drawing/2014/main" id="{00000000-0008-0000-04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4998" name="Button 22" descr="   Go to MHH  " hidden="1">
              <a:extLst>
                <a:ext uri="{63B3BB69-23CF-44E3-9099-C40C66FF867C}">
                  <a14:compatExt spid="_x0000_s254998"/>
                </a:ext>
                <a:ext uri="{FF2B5EF4-FFF2-40B4-BE49-F238E27FC236}">
                  <a16:creationId xmlns:a16="http://schemas.microsoft.com/office/drawing/2014/main" id="{00000000-0008-0000-04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4999" name="Button 23" descr="   Go to MHH  " hidden="1">
              <a:extLst>
                <a:ext uri="{63B3BB69-23CF-44E3-9099-C40C66FF867C}">
                  <a14:compatExt spid="_x0000_s254999"/>
                </a:ext>
                <a:ext uri="{FF2B5EF4-FFF2-40B4-BE49-F238E27FC236}">
                  <a16:creationId xmlns:a16="http://schemas.microsoft.com/office/drawing/2014/main" id="{00000000-0008-0000-04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5000" name="Button 24" hidden="1">
              <a:extLst>
                <a:ext uri="{63B3BB69-23CF-44E3-9099-C40C66FF867C}">
                  <a14:compatExt spid="_x0000_s255000"/>
                </a:ext>
                <a:ext uri="{FF2B5EF4-FFF2-40B4-BE49-F238E27FC236}">
                  <a16:creationId xmlns:a16="http://schemas.microsoft.com/office/drawing/2014/main" id="{00000000-0008-0000-04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4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4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4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4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4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4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4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4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4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4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4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4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4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4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5001" name="Button 25" hidden="1">
              <a:extLst>
                <a:ext uri="{63B3BB69-23CF-44E3-9099-C40C66FF867C}">
                  <a14:compatExt spid="_x0000_s255001"/>
                </a:ext>
                <a:ext uri="{FF2B5EF4-FFF2-40B4-BE49-F238E27FC236}">
                  <a16:creationId xmlns:a16="http://schemas.microsoft.com/office/drawing/2014/main" id="{00000000-0008-0000-04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5002" name="Button 26" hidden="1">
              <a:extLst>
                <a:ext uri="{63B3BB69-23CF-44E3-9099-C40C66FF867C}">
                  <a14:compatExt spid="_x0000_s255002"/>
                </a:ext>
                <a:ext uri="{FF2B5EF4-FFF2-40B4-BE49-F238E27FC236}">
                  <a16:creationId xmlns:a16="http://schemas.microsoft.com/office/drawing/2014/main" id="{00000000-0008-0000-04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5003" name="Button 27" hidden="1">
              <a:extLst>
                <a:ext uri="{63B3BB69-23CF-44E3-9099-C40C66FF867C}">
                  <a14:compatExt spid="_x0000_s255003"/>
                </a:ext>
                <a:ext uri="{FF2B5EF4-FFF2-40B4-BE49-F238E27FC236}">
                  <a16:creationId xmlns:a16="http://schemas.microsoft.com/office/drawing/2014/main" id="{00000000-0008-0000-04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5004" name="Button 28" hidden="1">
              <a:extLst>
                <a:ext uri="{63B3BB69-23CF-44E3-9099-C40C66FF867C}">
                  <a14:compatExt spid="_x0000_s255004"/>
                </a:ext>
                <a:ext uri="{FF2B5EF4-FFF2-40B4-BE49-F238E27FC236}">
                  <a16:creationId xmlns:a16="http://schemas.microsoft.com/office/drawing/2014/main" id="{00000000-0008-0000-04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5005" name="Button 29" hidden="1">
              <a:extLst>
                <a:ext uri="{63B3BB69-23CF-44E3-9099-C40C66FF867C}">
                  <a14:compatExt spid="_x0000_s255005"/>
                </a:ext>
                <a:ext uri="{FF2B5EF4-FFF2-40B4-BE49-F238E27FC236}">
                  <a16:creationId xmlns:a16="http://schemas.microsoft.com/office/drawing/2014/main" id="{00000000-0008-0000-04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4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5006" name="Button 30" hidden="1">
              <a:extLst>
                <a:ext uri="{63B3BB69-23CF-44E3-9099-C40C66FF867C}">
                  <a14:compatExt spid="_x0000_s255006"/>
                </a:ext>
                <a:ext uri="{FF2B5EF4-FFF2-40B4-BE49-F238E27FC236}">
                  <a16:creationId xmlns:a16="http://schemas.microsoft.com/office/drawing/2014/main" id="{00000000-0008-0000-04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5007" name="Button 31" hidden="1">
              <a:extLst>
                <a:ext uri="{63B3BB69-23CF-44E3-9099-C40C66FF867C}">
                  <a14:compatExt spid="_x0000_s255007"/>
                </a:ext>
                <a:ext uri="{FF2B5EF4-FFF2-40B4-BE49-F238E27FC236}">
                  <a16:creationId xmlns:a16="http://schemas.microsoft.com/office/drawing/2014/main" id="{00000000-0008-0000-04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8" name="Button 32" hidden="1">
              <a:extLst>
                <a:ext uri="{63B3BB69-23CF-44E3-9099-C40C66FF867C}">
                  <a14:compatExt spid="_x0000_s255008"/>
                </a:ext>
                <a:ext uri="{FF2B5EF4-FFF2-40B4-BE49-F238E27FC236}">
                  <a16:creationId xmlns:a16="http://schemas.microsoft.com/office/drawing/2014/main" id="{00000000-0008-0000-0400-00002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400-00002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400-00002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400-00002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4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400-000025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400-00002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4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6" name="Button 40" descr="   Go to MHH  " hidden="1">
              <a:extLst>
                <a:ext uri="{63B3BB69-23CF-44E3-9099-C40C66FF867C}">
                  <a14:compatExt spid="_x0000_s255016"/>
                </a:ext>
                <a:ext uri="{FF2B5EF4-FFF2-40B4-BE49-F238E27FC236}">
                  <a16:creationId xmlns:a16="http://schemas.microsoft.com/office/drawing/2014/main" id="{00000000-0008-0000-04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7" name="Button 41" hidden="1">
              <a:extLst>
                <a:ext uri="{63B3BB69-23CF-44E3-9099-C40C66FF867C}">
                  <a14:compatExt spid="_x0000_s255017"/>
                </a:ext>
                <a:ext uri="{FF2B5EF4-FFF2-40B4-BE49-F238E27FC236}">
                  <a16:creationId xmlns:a16="http://schemas.microsoft.com/office/drawing/2014/main" id="{00000000-0008-0000-04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4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19" name="Button 43" descr="   Go to MHH  " hidden="1">
              <a:extLst>
                <a:ext uri="{63B3BB69-23CF-44E3-9099-C40C66FF867C}">
                  <a14:compatExt spid="_x0000_s255019"/>
                </a:ext>
                <a:ext uri="{FF2B5EF4-FFF2-40B4-BE49-F238E27FC236}">
                  <a16:creationId xmlns:a16="http://schemas.microsoft.com/office/drawing/2014/main" id="{00000000-0008-0000-04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5020" name="Button 44" hidden="1">
              <a:extLst>
                <a:ext uri="{63B3BB69-23CF-44E3-9099-C40C66FF867C}">
                  <a14:compatExt spid="_x0000_s255020"/>
                </a:ext>
                <a:ext uri="{FF2B5EF4-FFF2-40B4-BE49-F238E27FC236}">
                  <a16:creationId xmlns:a16="http://schemas.microsoft.com/office/drawing/2014/main" id="{00000000-0008-0000-04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4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4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4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5024" name="Button 48" hidden="1">
              <a:extLst>
                <a:ext uri="{63B3BB69-23CF-44E3-9099-C40C66FF867C}">
                  <a14:compatExt spid="_x0000_s255024"/>
                </a:ext>
                <a:ext uri="{FF2B5EF4-FFF2-40B4-BE49-F238E27FC236}">
                  <a16:creationId xmlns:a16="http://schemas.microsoft.com/office/drawing/2014/main" id="{00000000-0008-0000-04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4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5026" name="Button 50" descr="   Go to MHH  " hidden="1">
              <a:extLst>
                <a:ext uri="{63B3BB69-23CF-44E3-9099-C40C66FF867C}">
                  <a14:compatExt spid="_x0000_s255026"/>
                </a:ext>
                <a:ext uri="{FF2B5EF4-FFF2-40B4-BE49-F238E27FC236}">
                  <a16:creationId xmlns:a16="http://schemas.microsoft.com/office/drawing/2014/main" id="{00000000-0008-0000-04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5027" name="Button 51" hidden="1">
              <a:extLst>
                <a:ext uri="{63B3BB69-23CF-44E3-9099-C40C66FF867C}">
                  <a14:compatExt spid="_x0000_s255027"/>
                </a:ext>
                <a:ext uri="{FF2B5EF4-FFF2-40B4-BE49-F238E27FC236}">
                  <a16:creationId xmlns:a16="http://schemas.microsoft.com/office/drawing/2014/main" id="{00000000-0008-0000-04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4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4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4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31" name="Button 55" descr="   Go to MHH  " hidden="1">
              <a:extLst>
                <a:ext uri="{63B3BB69-23CF-44E3-9099-C40C66FF867C}">
                  <a14:compatExt spid="_x0000_s255031"/>
                </a:ext>
                <a:ext uri="{FF2B5EF4-FFF2-40B4-BE49-F238E27FC236}">
                  <a16:creationId xmlns:a16="http://schemas.microsoft.com/office/drawing/2014/main" id="{00000000-0008-0000-04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4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4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4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4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4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4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4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400-00003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400-00004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41" name="Button 65" descr="   Go to MHH  " hidden="1">
              <a:extLst>
                <a:ext uri="{63B3BB69-23CF-44E3-9099-C40C66FF867C}">
                  <a14:compatExt spid="_x0000_s255041"/>
                </a:ext>
                <a:ext uri="{FF2B5EF4-FFF2-40B4-BE49-F238E27FC236}">
                  <a16:creationId xmlns:a16="http://schemas.microsoft.com/office/drawing/2014/main" id="{00000000-0008-0000-0400-00004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4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4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44" name="Button 68" hidden="1">
              <a:extLst>
                <a:ext uri="{63B3BB69-23CF-44E3-9099-C40C66FF867C}">
                  <a14:compatExt spid="_x0000_s255044"/>
                </a:ext>
                <a:ext uri="{FF2B5EF4-FFF2-40B4-BE49-F238E27FC236}">
                  <a16:creationId xmlns:a16="http://schemas.microsoft.com/office/drawing/2014/main" id="{00000000-0008-0000-0400-00004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45" name="Button 69" hidden="1">
              <a:extLst>
                <a:ext uri="{63B3BB69-23CF-44E3-9099-C40C66FF867C}">
                  <a14:compatExt spid="_x0000_s255045"/>
                </a:ext>
                <a:ext uri="{FF2B5EF4-FFF2-40B4-BE49-F238E27FC236}">
                  <a16:creationId xmlns:a16="http://schemas.microsoft.com/office/drawing/2014/main" id="{00000000-0008-0000-0400-00004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46" name="Button 70" hidden="1">
              <a:extLst>
                <a:ext uri="{63B3BB69-23CF-44E3-9099-C40C66FF867C}">
                  <a14:compatExt spid="_x0000_s255046"/>
                </a:ext>
                <a:ext uri="{FF2B5EF4-FFF2-40B4-BE49-F238E27FC236}">
                  <a16:creationId xmlns:a16="http://schemas.microsoft.com/office/drawing/2014/main" id="{00000000-0008-0000-0400-00004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7" name="Button 71" hidden="1">
              <a:extLst>
                <a:ext uri="{63B3BB69-23CF-44E3-9099-C40C66FF867C}">
                  <a14:compatExt spid="_x0000_s255047"/>
                </a:ext>
                <a:ext uri="{FF2B5EF4-FFF2-40B4-BE49-F238E27FC236}">
                  <a16:creationId xmlns:a16="http://schemas.microsoft.com/office/drawing/2014/main" id="{00000000-0008-0000-0400-000047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8" name="Button 72" hidden="1">
              <a:extLst>
                <a:ext uri="{63B3BB69-23CF-44E3-9099-C40C66FF867C}">
                  <a14:compatExt spid="_x0000_s255048"/>
                </a:ext>
                <a:ext uri="{FF2B5EF4-FFF2-40B4-BE49-F238E27FC236}">
                  <a16:creationId xmlns:a16="http://schemas.microsoft.com/office/drawing/2014/main" id="{00000000-0008-0000-0400-000048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9" name="Button 73" hidden="1">
              <a:extLst>
                <a:ext uri="{63B3BB69-23CF-44E3-9099-C40C66FF867C}">
                  <a14:compatExt spid="_x0000_s255049"/>
                </a:ext>
                <a:ext uri="{FF2B5EF4-FFF2-40B4-BE49-F238E27FC236}">
                  <a16:creationId xmlns:a16="http://schemas.microsoft.com/office/drawing/2014/main" id="{00000000-0008-0000-0400-00004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50" name="Button 74" hidden="1">
              <a:extLst>
                <a:ext uri="{63B3BB69-23CF-44E3-9099-C40C66FF867C}">
                  <a14:compatExt spid="_x0000_s255050"/>
                </a:ext>
                <a:ext uri="{FF2B5EF4-FFF2-40B4-BE49-F238E27FC236}">
                  <a16:creationId xmlns:a16="http://schemas.microsoft.com/office/drawing/2014/main" id="{00000000-0008-0000-0400-00004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4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4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90.xml" Type="http://schemas.openxmlformats.org/officeDocument/2006/relationships/ctrlProp" Id="rId55"/><Relationship Target="../ctrlProps/ctrlProp98.xml" Type="http://schemas.openxmlformats.org/officeDocument/2006/relationships/ctrlProp" Id="rId63"/><Relationship Target="../ctrlProps/ctrlProp103.xml" Type="http://schemas.openxmlformats.org/officeDocument/2006/relationships/ctrlProp" Id="rId68"/><Relationship Target="../ctrlProps/ctrlProp111.xml" Type="http://schemas.openxmlformats.org/officeDocument/2006/relationships/ctrlProp" Id="rId76"/><Relationship Target="../ctrlProps/ctrlProp42.xml" Type="http://schemas.openxmlformats.org/officeDocument/2006/relationships/ctrlProp" Id="rId7"/><Relationship Target="../ctrlProps/ctrlProp106.xml" Type="http://schemas.openxmlformats.org/officeDocument/2006/relationships/ctrlProp" Id="rId71"/><Relationship Target="../drawings/drawing5.xml" Type="http://schemas.openxmlformats.org/officeDocument/2006/relationships/drawing" Id="rId2"/><Relationship Target="../ctrlProps/ctrlProp51.xml" Type="http://schemas.openxmlformats.org/officeDocument/2006/relationships/ctrlProp" Id="rId16"/><Relationship Target="../ctrlProps/ctrlProp64.xml" Type="http://schemas.openxmlformats.org/officeDocument/2006/relationships/ctrlProp" Id="rId29"/><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93.xml" Type="http://schemas.openxmlformats.org/officeDocument/2006/relationships/ctrlProp" Id="rId58"/><Relationship Target="../ctrlProps/ctrlProp101.xml" Type="http://schemas.openxmlformats.org/officeDocument/2006/relationships/ctrlProp" Id="rId66"/><Relationship Target="../ctrlProps/ctrlProp109.xml" Type="http://schemas.openxmlformats.org/officeDocument/2006/relationships/ctrlProp" Id="rId74"/><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92.xml" Type="http://schemas.openxmlformats.org/officeDocument/2006/relationships/ctrlProp" Id="rId57"/><Relationship Target="../ctrlProps/ctrlProp96.xml" Type="http://schemas.openxmlformats.org/officeDocument/2006/relationships/ctrlProp" Id="rId61"/><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95.xml" Type="http://schemas.openxmlformats.org/officeDocument/2006/relationships/ctrlProp" Id="rId60"/><Relationship Target="../ctrlProps/ctrlProp100.xml" Type="http://schemas.openxmlformats.org/officeDocument/2006/relationships/ctrlProp" Id="rId65"/><Relationship Target="../ctrlProps/ctrlProp108.xml" Type="http://schemas.openxmlformats.org/officeDocument/2006/relationships/ctrlProp" Id="rId73"/><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91.xml" Type="http://schemas.openxmlformats.org/officeDocument/2006/relationships/ctrlProp" Id="rId56"/><Relationship Target="../ctrlProps/ctrlProp99.xml" Type="http://schemas.openxmlformats.org/officeDocument/2006/relationships/ctrlProp" Id="rId64"/><Relationship Target="../ctrlProps/ctrlProp104.xml" Type="http://schemas.openxmlformats.org/officeDocument/2006/relationships/ctrlProp" Id="rId69"/><Relationship Target="../ctrlProps/ctrlProp112.xml" Type="http://schemas.openxmlformats.org/officeDocument/2006/relationships/ctrlProp" Id="rId77"/><Relationship Target="../ctrlProps/ctrlProp43.xml" Type="http://schemas.openxmlformats.org/officeDocument/2006/relationships/ctrlProp" Id="rId8"/><Relationship Target="../ctrlProps/ctrlProp86.xml" Type="http://schemas.openxmlformats.org/officeDocument/2006/relationships/ctrlProp" Id="rId51"/><Relationship Target="../ctrlProps/ctrlProp107.xml" Type="http://schemas.openxmlformats.org/officeDocument/2006/relationships/ctrlProp" Id="rId72"/><Relationship Target="../drawings/vmlDrawing4.vml" Type="http://schemas.openxmlformats.org/officeDocument/2006/relationships/vmlDrawing" Id="rId3"/><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ctrlProps/ctrlProp94.xml" Type="http://schemas.openxmlformats.org/officeDocument/2006/relationships/ctrlProp" Id="rId59"/><Relationship Target="../ctrlProps/ctrlProp102.xml" Type="http://schemas.openxmlformats.org/officeDocument/2006/relationships/ctrlProp" Id="rId67"/><Relationship Target="../ctrlProps/ctrlProp55.xml" Type="http://schemas.openxmlformats.org/officeDocument/2006/relationships/ctrlProp" Id="rId20"/><Relationship Target="../ctrlProps/ctrlProp76.xml" Type="http://schemas.openxmlformats.org/officeDocument/2006/relationships/ctrlProp" Id="rId41"/><Relationship Target="../ctrlProps/ctrlProp89.xml" Type="http://schemas.openxmlformats.org/officeDocument/2006/relationships/ctrlProp" Id="rId54"/><Relationship Target="../ctrlProps/ctrlProp97.xml" Type="http://schemas.openxmlformats.org/officeDocument/2006/relationships/ctrlProp" Id="rId62"/><Relationship Target="../ctrlProps/ctrlProp105.xml" Type="http://schemas.openxmlformats.org/officeDocument/2006/relationships/ctrlProp" Id="rId70"/><Relationship Target="../ctrlProps/ctrlProp110.xml" Type="http://schemas.openxmlformats.org/officeDocument/2006/relationships/ctrlProp" Id="rId75"/><Relationship Target="../printerSettings/printerSettings4.bin" Type="http://schemas.openxmlformats.org/officeDocument/2006/relationships/printerSettings" Id="rId1"/><Relationship Target="../ctrlProps/ctrlProp41.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1" customWidth="true"/>
    <col min="2" max="2" width="2.7109375" style="11" customWidth="true"/>
    <col min="3" max="3" width="66.28515625" style="11" customWidth="true"/>
    <col min="4" max="4" width="8.85546875" style="11" customWidth="true"/>
    <col min="5" max="16384" width="8.85546875" style="11"/>
  </cols>
  <sheetData>
    <row r="1" ht="44.1" customHeight="true" x14ac:dyDescent="0.25">
      <c r="A1" s="8"/>
      <c r="B1" s="9"/>
      <c r="C1" s="9"/>
      <c r="D1" s="9"/>
      <c r="E1" s="10"/>
      <c r="F1" s="10"/>
      <c r="G1" s="10"/>
      <c r="H1" s="10"/>
      <c r="I1" s="10"/>
      <c r="J1" s="10"/>
      <c r="K1" s="10"/>
      <c r="L1" s="10"/>
      <c r="M1" s="10"/>
      <c r="N1" s="10"/>
      <c r="O1" s="10"/>
      <c r="P1" s="10"/>
      <c r="Q1" s="10"/>
      <c r="R1" s="10"/>
    </row>
    <row r="2" s="114" customFormat="true" ht="22.5" customHeight="true" x14ac:dyDescent="0.35">
      <c r="A2" s="1071"/>
      <c r="B2" s="1072"/>
    </row>
    <row r="3" s="114" customFormat="true" ht="22.5" customHeight="true" x14ac:dyDescent="0.35">
      <c r="A3" s="127"/>
      <c r="B3" s="128"/>
    </row>
    <row r="4" s="114" customFormat="true" ht="22.5" customHeight="true" x14ac:dyDescent="0.35">
      <c r="A4" s="123"/>
      <c r="B4" s="124"/>
      <c r="C4" s="703" t="s">
        <v>27</v>
      </c>
    </row>
    <row r="5" s="114" customFormat="true" ht="22.5" customHeight="true" x14ac:dyDescent="0.35">
      <c r="A5" s="1071"/>
      <c r="B5" s="1072"/>
      <c r="C5" s="703"/>
    </row>
    <row r="6" s="114" customFormat="true" ht="29.25" customHeight="true" x14ac:dyDescent="0.2">
      <c r="A6" s="1073"/>
      <c r="B6" s="1075"/>
      <c r="C6" s="703" t="s">
        <v>28</v>
      </c>
    </row>
    <row r="7" s="114" customFormat="true" ht="25.9" customHeight="true" x14ac:dyDescent="0.4">
      <c r="A7" s="1067"/>
      <c r="B7" s="1068"/>
      <c r="C7" s="705" t="str">
        <f ca="true">+Water!B5</f>
        <v>Tonga</v>
      </c>
    </row>
    <row r="8" s="114" customFormat="true" ht="15" customHeight="true" x14ac:dyDescent="0.2">
      <c r="A8" s="1069"/>
      <c r="B8" s="1070"/>
      <c r="C8" s="703"/>
    </row>
    <row r="9" s="114" customFormat="true" ht="15" customHeight="true" x14ac:dyDescent="0.2">
      <c r="A9" s="128"/>
      <c r="B9" s="131"/>
      <c r="C9" s="704" t="s">
        <v>155</v>
      </c>
    </row>
    <row r="10" ht="8.25" customHeight="true" x14ac:dyDescent="0.2">
      <c r="A10" s="9"/>
      <c r="B10" s="9"/>
      <c r="C10" s="12"/>
      <c r="D10" s="10"/>
      <c r="E10" s="10"/>
      <c r="F10" s="10"/>
      <c r="G10" s="10"/>
      <c r="H10" s="10"/>
      <c r="I10" s="10"/>
      <c r="J10" s="10"/>
      <c r="K10" s="10"/>
      <c r="L10" s="10"/>
      <c r="M10" s="10"/>
      <c r="N10" s="10"/>
      <c r="O10" s="10"/>
      <c r="P10" s="10"/>
      <c r="Q10" s="10"/>
      <c r="R10" s="10"/>
    </row>
    <row r="11" ht="15.95" customHeight="true" x14ac:dyDescent="0.2">
      <c r="A11" s="9"/>
      <c r="C11" s="13" t="s">
        <v>29</v>
      </c>
      <c r="D11" s="10"/>
      <c r="E11" s="9"/>
      <c r="F11" s="10"/>
      <c r="G11" s="10"/>
      <c r="H11" s="10"/>
      <c r="I11" s="10"/>
      <c r="J11" s="10"/>
      <c r="K11" s="10"/>
      <c r="L11" s="10"/>
      <c r="M11" s="10"/>
      <c r="N11" s="10"/>
      <c r="O11" s="10"/>
      <c r="P11" s="10"/>
      <c r="Q11" s="10"/>
      <c r="R11" s="10"/>
    </row>
    <row r="12" ht="9" customHeight="true" x14ac:dyDescent="0.2">
      <c r="A12" s="9"/>
      <c r="B12" s="10"/>
      <c r="C12" s="14"/>
      <c r="D12" s="10"/>
      <c r="E12" s="9"/>
      <c r="F12" s="10"/>
      <c r="G12" s="10"/>
      <c r="H12" s="10"/>
      <c r="I12" s="10"/>
      <c r="J12" s="10"/>
      <c r="K12" s="10"/>
      <c r="L12" s="10"/>
      <c r="M12" s="10"/>
      <c r="N12" s="10"/>
      <c r="O12" s="10"/>
      <c r="P12" s="10"/>
      <c r="Q12" s="10"/>
      <c r="R12" s="10"/>
    </row>
    <row r="13" ht="33" customHeight="true" x14ac:dyDescent="0.25">
      <c r="A13" s="9"/>
      <c r="B13" s="10"/>
      <c r="C13" s="15" t="s">
        <v>30</v>
      </c>
      <c r="D13" s="10"/>
      <c r="E13" s="9"/>
      <c r="F13" s="10"/>
      <c r="G13" s="10"/>
      <c r="H13" s="10"/>
      <c r="I13" s="10"/>
      <c r="J13" s="10"/>
      <c r="K13" s="10"/>
      <c r="L13" s="10"/>
      <c r="M13" s="10"/>
      <c r="N13" s="10"/>
      <c r="O13" s="10"/>
      <c r="P13" s="10"/>
      <c r="Q13" s="10"/>
      <c r="R13" s="10"/>
    </row>
    <row r="14" ht="33" customHeight="true" x14ac:dyDescent="0.2">
      <c r="A14" s="9"/>
      <c r="B14" s="10"/>
      <c r="C14" s="16" t="s">
        <v>31</v>
      </c>
      <c r="D14" s="10"/>
      <c r="E14" s="9"/>
      <c r="F14" s="10"/>
      <c r="G14" s="10"/>
      <c r="H14" s="10"/>
      <c r="I14" s="10"/>
      <c r="J14" s="10"/>
      <c r="K14" s="10"/>
      <c r="L14" s="10"/>
      <c r="M14" s="10"/>
      <c r="N14" s="10"/>
      <c r="O14" s="10"/>
      <c r="P14" s="10"/>
      <c r="Q14" s="10"/>
      <c r="R14" s="10"/>
    </row>
    <row r="15" ht="21.95" customHeight="true" x14ac:dyDescent="0.2">
      <c r="A15" s="9"/>
      <c r="B15" s="17"/>
      <c r="C15" s="18" t="s">
        <v>13</v>
      </c>
      <c r="D15" s="10"/>
      <c r="E15" s="9"/>
      <c r="F15" s="10"/>
      <c r="G15" s="10"/>
      <c r="H15" s="10"/>
      <c r="I15" s="10"/>
      <c r="J15" s="10"/>
      <c r="K15" s="10"/>
      <c r="L15" s="10"/>
      <c r="M15" s="10"/>
      <c r="N15" s="10"/>
      <c r="O15" s="10"/>
      <c r="P15" s="10"/>
      <c r="Q15" s="10"/>
      <c r="R15" s="10"/>
    </row>
    <row r="16" ht="15" x14ac:dyDescent="0.2">
      <c r="A16" s="9"/>
      <c r="B16" s="17"/>
      <c r="C16" s="18" t="s">
        <v>18</v>
      </c>
      <c r="D16" s="10"/>
      <c r="E16" s="9"/>
      <c r="F16" s="10"/>
      <c r="G16" s="10"/>
      <c r="H16" s="10"/>
      <c r="I16" s="10"/>
      <c r="J16" s="10"/>
      <c r="K16" s="10"/>
      <c r="L16" s="10"/>
      <c r="M16" s="10"/>
      <c r="N16" s="10"/>
      <c r="O16" s="10"/>
      <c r="P16" s="10"/>
      <c r="Q16" s="10"/>
      <c r="R16" s="10"/>
    </row>
    <row r="17" ht="15" x14ac:dyDescent="0.2">
      <c r="A17" s="9"/>
      <c r="B17" s="17"/>
      <c r="C17" s="18" t="s">
        <v>32</v>
      </c>
      <c r="D17" s="10"/>
      <c r="E17" s="9"/>
      <c r="F17" s="10"/>
      <c r="G17" s="10"/>
      <c r="H17" s="10"/>
      <c r="I17" s="10"/>
      <c r="J17" s="10"/>
      <c r="K17" s="10"/>
      <c r="L17" s="10"/>
      <c r="M17" s="10"/>
      <c r="N17" s="10"/>
      <c r="O17" s="10"/>
      <c r="P17" s="10"/>
      <c r="Q17" s="10"/>
      <c r="R17" s="10"/>
    </row>
    <row r="18" ht="21" customHeight="true" x14ac:dyDescent="0.2">
      <c r="A18" s="9"/>
      <c r="B18" s="9"/>
      <c r="C18" s="19"/>
      <c r="D18" s="10"/>
      <c r="E18" s="17"/>
      <c r="F18" s="10"/>
      <c r="G18" s="10"/>
      <c r="H18" s="10"/>
      <c r="I18" s="10"/>
      <c r="J18" s="10"/>
      <c r="K18" s="10"/>
      <c r="L18" s="10"/>
      <c r="M18" s="10"/>
      <c r="N18" s="10"/>
      <c r="O18" s="10"/>
      <c r="P18" s="10"/>
      <c r="Q18" s="10"/>
      <c r="R18" s="10"/>
    </row>
    <row r="19" ht="15.75" x14ac:dyDescent="0.25">
      <c r="A19" s="9"/>
      <c r="B19" s="9"/>
      <c r="C19" s="20" t="s">
        <v>33</v>
      </c>
      <c r="D19" s="10"/>
      <c r="E19" s="21"/>
      <c r="F19" s="10"/>
      <c r="G19" s="10"/>
      <c r="H19" s="10"/>
      <c r="I19" s="10"/>
      <c r="J19" s="10"/>
      <c r="K19" s="10"/>
      <c r="L19" s="10"/>
      <c r="M19" s="10"/>
      <c r="N19" s="10"/>
      <c r="O19" s="10"/>
      <c r="P19" s="10"/>
      <c r="Q19" s="10"/>
      <c r="R19" s="10"/>
    </row>
    <row r="20" ht="15.75" x14ac:dyDescent="0.25">
      <c r="A20" s="9"/>
      <c r="B20" s="9"/>
      <c r="C20" s="22" t="s">
        <v>34</v>
      </c>
      <c r="D20" s="10"/>
      <c r="E20" s="21"/>
      <c r="F20" s="10"/>
      <c r="G20" s="10"/>
      <c r="H20" s="10"/>
      <c r="I20" s="10"/>
      <c r="J20" s="10"/>
      <c r="K20" s="10"/>
      <c r="L20" s="10"/>
      <c r="M20" s="10"/>
      <c r="N20" s="10"/>
      <c r="O20" s="10"/>
      <c r="P20" s="10"/>
      <c r="Q20" s="10"/>
      <c r="R20" s="10"/>
    </row>
    <row r="21" ht="15" x14ac:dyDescent="0.2">
      <c r="A21" s="23"/>
      <c r="B21" s="23"/>
      <c r="C21" s="24" t="str">
        <f ca="true">IF(INDIRECT(CONCATENATE("Water","!B105"))=0,"",INDIRECT(CONCATENATE("Water","!B105")))</f>
        <v>MICS19</v>
      </c>
      <c r="D21" s="10"/>
      <c r="E21" s="25"/>
      <c r="F21" s="10"/>
      <c r="G21" s="10"/>
      <c r="H21" s="10"/>
      <c r="I21" s="10"/>
      <c r="J21" s="10"/>
      <c r="K21" s="10"/>
      <c r="L21" s="10"/>
      <c r="M21" s="10"/>
      <c r="N21" s="10"/>
      <c r="O21" s="10"/>
      <c r="P21" s="10"/>
      <c r="Q21" s="10"/>
      <c r="R21" s="10"/>
    </row>
    <row r="22" ht="15" x14ac:dyDescent="0.2">
      <c r="A22" s="23"/>
      <c r="B22" s="23"/>
      <c r="C22" s="24" t="str">
        <f ca="true">IF(INDIRECT(CONCATENATE("Water","!B106"))=0,"",INDIRECT(CONCATENATE("Water","!B106")))</f>
        <v/>
      </c>
      <c r="D22" s="10"/>
      <c r="E22" s="26"/>
      <c r="F22" s="10"/>
      <c r="G22" s="10"/>
      <c r="H22" s="10"/>
      <c r="I22" s="10"/>
      <c r="J22" s="10"/>
      <c r="K22" s="10"/>
      <c r="L22" s="10"/>
      <c r="M22" s="10"/>
      <c r="N22" s="10"/>
      <c r="O22" s="10"/>
      <c r="P22" s="10"/>
      <c r="Q22" s="10"/>
      <c r="R22" s="10"/>
    </row>
    <row r="23" ht="15" x14ac:dyDescent="0.2">
      <c r="A23" s="23"/>
      <c r="B23" s="23"/>
      <c r="C23" s="24" t="str">
        <f ca="true">IF(INDIRECT(CONCATENATE("Water","!B107"))=0,"",INDIRECT(CONCATENATE("Water","!B107")))</f>
        <v/>
      </c>
      <c r="D23" s="10"/>
      <c r="E23" s="27"/>
      <c r="F23" s="10"/>
      <c r="G23" s="10"/>
      <c r="H23" s="10"/>
      <c r="I23" s="10"/>
      <c r="J23" s="10"/>
      <c r="K23" s="10"/>
      <c r="L23" s="10"/>
      <c r="M23" s="10"/>
      <c r="N23" s="10"/>
      <c r="O23" s="10"/>
      <c r="P23" s="10"/>
      <c r="Q23" s="10"/>
      <c r="R23" s="10"/>
    </row>
    <row r="24" x14ac:dyDescent="0.2">
      <c r="A24" s="23"/>
      <c r="B24" s="23"/>
      <c r="C24" s="24" t="str">
        <f ca="true">IF(INDIRECT(CONCATENATE("Water","!B108"))=0,"",INDIRECT(CONCATENATE("Water","!B108")))</f>
        <v/>
      </c>
      <c r="D24" s="10"/>
      <c r="E24" s="10"/>
      <c r="F24" s="10"/>
      <c r="G24" s="10"/>
      <c r="H24" s="10"/>
      <c r="I24" s="10"/>
      <c r="J24" s="10"/>
      <c r="K24" s="10"/>
      <c r="L24" s="10"/>
      <c r="M24" s="10"/>
      <c r="N24" s="10"/>
      <c r="O24" s="10"/>
      <c r="P24" s="10"/>
      <c r="Q24" s="10"/>
      <c r="R24" s="10"/>
    </row>
    <row r="25" x14ac:dyDescent="0.2">
      <c r="A25" s="23"/>
      <c r="B25" s="23"/>
      <c r="C25" s="24" t="str">
        <f ca="true">IF(INDIRECT(CONCATENATE("Water","!B109"))=0,"",INDIRECT(CONCATENATE("Water","!B109")))</f>
        <v/>
      </c>
      <c r="D25" s="10"/>
      <c r="E25" s="10"/>
      <c r="F25" s="10"/>
      <c r="G25" s="10"/>
      <c r="H25" s="10"/>
      <c r="I25" s="10"/>
      <c r="J25" s="10"/>
      <c r="K25" s="10"/>
      <c r="L25" s="10"/>
      <c r="M25" s="10"/>
      <c r="N25" s="10"/>
      <c r="O25" s="10"/>
      <c r="P25" s="10"/>
      <c r="Q25" s="10"/>
      <c r="R25" s="10"/>
    </row>
    <row r="26" x14ac:dyDescent="0.2">
      <c r="A26" s="23"/>
      <c r="B26" s="23"/>
      <c r="C26" s="24" t="str">
        <f ca="true">IF(INDIRECT(CONCATENATE("Water","!B110"))=0,"",INDIRECT(CONCATENATE("Water","!B110")))</f>
        <v/>
      </c>
      <c r="D26" s="10"/>
      <c r="E26" s="10"/>
      <c r="F26" s="10"/>
      <c r="G26" s="10"/>
      <c r="H26" s="10"/>
      <c r="I26" s="10"/>
      <c r="J26" s="10"/>
      <c r="K26" s="10"/>
      <c r="L26" s="10"/>
      <c r="M26" s="10"/>
      <c r="N26" s="10"/>
      <c r="O26" s="10"/>
      <c r="P26" s="10"/>
      <c r="Q26" s="10"/>
      <c r="R26" s="10"/>
    </row>
    <row r="27" x14ac:dyDescent="0.2">
      <c r="A27" s="23"/>
      <c r="B27" s="23"/>
      <c r="C27" s="24" t="str">
        <f ca="true">IF(INDIRECT(CONCATENATE("Water","!B111"))=0,"",INDIRECT(CONCATENATE("Water","!B111")))</f>
        <v/>
      </c>
      <c r="D27" s="10"/>
      <c r="E27" s="10"/>
      <c r="F27" s="10"/>
      <c r="G27" s="10"/>
      <c r="H27" s="10"/>
      <c r="I27" s="10"/>
      <c r="J27" s="10"/>
      <c r="K27" s="10"/>
      <c r="L27" s="10"/>
      <c r="M27" s="10"/>
      <c r="N27" s="10"/>
      <c r="O27" s="10"/>
      <c r="P27" s="10"/>
      <c r="Q27" s="10"/>
      <c r="R27" s="10"/>
    </row>
    <row r="28" x14ac:dyDescent="0.2">
      <c r="A28" s="23"/>
      <c r="B28" s="23"/>
      <c r="C28" s="24" t="str">
        <f ca="true">IF(INDIRECT(CONCATENATE("Water","!B112"))=0,"",INDIRECT(CONCATENATE("Water","!B112")))</f>
        <v/>
      </c>
      <c r="D28" s="10"/>
      <c r="E28" s="10"/>
      <c r="F28" s="10"/>
      <c r="G28" s="10"/>
      <c r="H28" s="10"/>
      <c r="I28" s="10"/>
      <c r="J28" s="10"/>
      <c r="K28" s="10"/>
      <c r="L28" s="10"/>
      <c r="M28" s="10"/>
      <c r="N28" s="10"/>
      <c r="O28" s="10"/>
      <c r="P28" s="10"/>
      <c r="Q28" s="10"/>
      <c r="R28" s="10"/>
    </row>
    <row r="29" x14ac:dyDescent="0.2">
      <c r="A29" s="23"/>
      <c r="B29" s="23"/>
      <c r="C29" s="24" t="str">
        <f ca="true">IF(INDIRECT(CONCATENATE("Water","!B113"))=0,"",INDIRECT(CONCATENATE("Water","!B113")))</f>
        <v/>
      </c>
      <c r="D29" s="10"/>
      <c r="E29" s="10"/>
      <c r="F29" s="10"/>
      <c r="G29" s="10"/>
      <c r="H29" s="10"/>
      <c r="I29" s="10"/>
      <c r="J29" s="10"/>
      <c r="K29" s="10"/>
      <c r="L29" s="10"/>
      <c r="M29" s="10"/>
      <c r="N29" s="10"/>
      <c r="O29" s="10"/>
      <c r="P29" s="10"/>
      <c r="Q29" s="10"/>
      <c r="R29" s="10"/>
    </row>
    <row r="30" x14ac:dyDescent="0.2">
      <c r="A30" s="23"/>
      <c r="B30" s="23"/>
      <c r="C30" s="24" t="str">
        <f ca="true">IF(INDIRECT(CONCATENATE("Water","!B114"))=0,"",INDIRECT(CONCATENATE("Water","!B114")))</f>
        <v/>
      </c>
      <c r="D30" s="10"/>
      <c r="E30" s="10"/>
      <c r="F30" s="10"/>
      <c r="G30" s="10"/>
      <c r="H30" s="10"/>
      <c r="I30" s="10"/>
      <c r="J30" s="10"/>
      <c r="K30" s="10"/>
      <c r="L30" s="10"/>
      <c r="M30" s="10"/>
      <c r="N30" s="10"/>
      <c r="O30" s="10"/>
      <c r="P30" s="10"/>
      <c r="Q30" s="10"/>
      <c r="R30" s="10"/>
    </row>
    <row r="31" x14ac:dyDescent="0.2">
      <c r="A31" s="23"/>
      <c r="B31" s="23"/>
      <c r="C31" s="24" t="str">
        <f ca="true">IF(INDIRECT(CONCATENATE("Water","!B115"))=0,"",INDIRECT(CONCATENATE("Water","!B115")))</f>
        <v/>
      </c>
      <c r="D31" s="10"/>
      <c r="E31" s="10"/>
      <c r="F31" s="10"/>
      <c r="G31" s="10"/>
      <c r="H31" s="10"/>
      <c r="I31" s="10"/>
      <c r="J31" s="10"/>
      <c r="K31" s="10"/>
      <c r="L31" s="10"/>
      <c r="M31" s="10"/>
      <c r="N31" s="10"/>
      <c r="O31" s="10"/>
      <c r="P31" s="10"/>
      <c r="Q31" s="10"/>
      <c r="R31" s="10"/>
    </row>
    <row r="32" x14ac:dyDescent="0.2">
      <c r="A32" s="23"/>
      <c r="B32" s="23"/>
      <c r="C32" s="24" t="str">
        <f ca="true">IF(INDIRECT(CONCATENATE("Water","!B116"))=0,"",INDIRECT(CONCATENATE("Water","!B116")))</f>
        <v/>
      </c>
      <c r="D32" s="10"/>
      <c r="E32" s="10"/>
      <c r="F32" s="10"/>
      <c r="G32" s="10"/>
      <c r="H32" s="10"/>
      <c r="I32" s="10"/>
      <c r="J32" s="10"/>
      <c r="K32" s="10"/>
      <c r="L32" s="10"/>
      <c r="M32" s="10"/>
      <c r="N32" s="10"/>
      <c r="O32" s="10"/>
      <c r="P32" s="10"/>
      <c r="Q32" s="10"/>
      <c r="R32" s="10"/>
    </row>
    <row r="33" ht="3" customHeight="true" x14ac:dyDescent="0.2">
      <c r="A33" s="9"/>
      <c r="B33" s="9"/>
      <c r="C33" s="24"/>
      <c r="D33" s="10"/>
      <c r="E33" s="10"/>
      <c r="F33" s="10"/>
      <c r="G33" s="10"/>
      <c r="H33" s="10"/>
      <c r="I33" s="10"/>
      <c r="J33" s="10"/>
      <c r="K33" s="10"/>
      <c r="L33" s="10"/>
      <c r="M33" s="10"/>
      <c r="N33" s="10"/>
      <c r="O33" s="10"/>
      <c r="P33" s="10"/>
      <c r="Q33" s="10"/>
      <c r="R33" s="10"/>
    </row>
    <row r="34" ht="15.95" customHeight="true" x14ac:dyDescent="0.2">
      <c r="A34" s="28"/>
      <c r="B34" s="28"/>
      <c r="C34" s="29"/>
      <c r="D34" s="9"/>
      <c r="E34" s="10"/>
      <c r="F34" s="10"/>
      <c r="G34" s="10"/>
      <c r="H34" s="10"/>
      <c r="I34" s="10"/>
      <c r="J34" s="10"/>
      <c r="K34" s="10"/>
      <c r="L34" s="10"/>
      <c r="M34" s="10"/>
      <c r="N34" s="10"/>
      <c r="O34" s="10"/>
      <c r="P34" s="10"/>
      <c r="Q34" s="10"/>
      <c r="R34" s="10"/>
    </row>
    <row r="35" ht="23.25" x14ac:dyDescent="0.2">
      <c r="A35" s="28"/>
      <c r="B35" s="28"/>
      <c r="C35" s="28"/>
      <c r="D35" s="9"/>
      <c r="E35" s="10"/>
      <c r="F35" s="10"/>
      <c r="G35" s="10"/>
      <c r="H35" s="10"/>
      <c r="I35" s="10"/>
      <c r="J35" s="10"/>
      <c r="K35" s="10"/>
      <c r="L35" s="10"/>
      <c r="M35" s="10"/>
      <c r="N35" s="10"/>
      <c r="O35" s="10"/>
      <c r="P35" s="10"/>
      <c r="Q35" s="10"/>
      <c r="R35" s="10"/>
    </row>
    <row r="36" ht="15" x14ac:dyDescent="0.2">
      <c r="A36" s="30"/>
      <c r="B36" s="31"/>
      <c r="C36" s="32"/>
      <c r="D36" s="9"/>
      <c r="E36" s="10"/>
      <c r="F36" s="10"/>
      <c r="G36" s="10"/>
      <c r="H36" s="10"/>
      <c r="I36" s="10"/>
      <c r="J36" s="10"/>
      <c r="K36" s="10"/>
      <c r="L36" s="10"/>
      <c r="M36" s="10"/>
      <c r="N36" s="10"/>
      <c r="O36" s="10"/>
      <c r="P36" s="10"/>
      <c r="Q36" s="10"/>
      <c r="R36" s="10"/>
    </row>
    <row r="37" ht="15" x14ac:dyDescent="0.2">
      <c r="A37" s="30"/>
      <c r="B37" s="31"/>
      <c r="C37" s="33"/>
      <c r="D37" s="9"/>
      <c r="E37" s="10"/>
      <c r="F37" s="10"/>
      <c r="G37" s="10"/>
      <c r="H37" s="10"/>
      <c r="I37" s="10"/>
      <c r="J37" s="10"/>
      <c r="K37" s="10"/>
      <c r="L37" s="10"/>
      <c r="M37" s="10"/>
      <c r="N37" s="10"/>
      <c r="O37" s="10"/>
      <c r="P37" s="10"/>
      <c r="Q37" s="10"/>
      <c r="R37" s="10"/>
    </row>
    <row r="38" ht="15" x14ac:dyDescent="0.2">
      <c r="A38" s="30"/>
      <c r="B38" s="31"/>
      <c r="C38" s="34"/>
      <c r="D38" s="9"/>
      <c r="E38" s="10"/>
      <c r="F38" s="10"/>
      <c r="G38" s="10"/>
      <c r="H38" s="10"/>
      <c r="I38" s="10"/>
      <c r="J38" s="10"/>
      <c r="K38" s="10"/>
      <c r="L38" s="10"/>
      <c r="M38" s="10"/>
      <c r="N38" s="10"/>
      <c r="O38" s="10"/>
      <c r="P38" s="10"/>
      <c r="Q38" s="10"/>
      <c r="R38" s="10"/>
    </row>
    <row r="39" ht="15" x14ac:dyDescent="0.2">
      <c r="A39" s="30"/>
      <c r="B39" s="31"/>
      <c r="C39" s="34"/>
      <c r="D39" s="9"/>
      <c r="E39" s="10"/>
      <c r="F39" s="10"/>
      <c r="G39" s="10"/>
      <c r="H39" s="10"/>
      <c r="I39" s="10"/>
      <c r="J39" s="10"/>
      <c r="K39" s="10"/>
      <c r="L39" s="10"/>
      <c r="M39" s="10"/>
      <c r="N39" s="10"/>
      <c r="O39" s="10"/>
      <c r="P39" s="10"/>
      <c r="Q39" s="10"/>
      <c r="R39" s="10"/>
    </row>
    <row r="40" ht="15" x14ac:dyDescent="0.2">
      <c r="A40" s="30"/>
      <c r="B40" s="31"/>
      <c r="C40" s="34"/>
      <c r="D40" s="9"/>
      <c r="E40" s="10"/>
      <c r="F40" s="10"/>
      <c r="G40" s="10"/>
      <c r="H40" s="10"/>
      <c r="I40" s="10"/>
      <c r="J40" s="10"/>
      <c r="K40" s="10"/>
      <c r="L40" s="10"/>
      <c r="M40" s="10"/>
      <c r="N40" s="10"/>
      <c r="O40" s="10"/>
      <c r="P40" s="10"/>
      <c r="Q40" s="10"/>
      <c r="R40" s="10"/>
    </row>
    <row r="41" ht="15" x14ac:dyDescent="0.2">
      <c r="A41" s="30"/>
      <c r="B41" s="31"/>
      <c r="C41" s="34"/>
      <c r="D41" s="9"/>
      <c r="E41" s="10"/>
      <c r="F41" s="10"/>
      <c r="G41" s="10"/>
      <c r="H41" s="10"/>
      <c r="I41" s="10"/>
      <c r="J41" s="10"/>
      <c r="K41" s="10"/>
      <c r="L41" s="10"/>
      <c r="M41" s="10"/>
      <c r="N41" s="10"/>
      <c r="O41" s="10"/>
      <c r="P41" s="10"/>
      <c r="Q41" s="10"/>
      <c r="R41" s="10"/>
    </row>
    <row r="42" ht="15" x14ac:dyDescent="0.2">
      <c r="A42" s="30"/>
      <c r="B42" s="31"/>
      <c r="C42" s="34"/>
      <c r="D42" s="9"/>
      <c r="E42" s="10"/>
      <c r="F42" s="10"/>
      <c r="G42" s="10"/>
      <c r="H42" s="10"/>
      <c r="I42" s="10"/>
      <c r="J42" s="10"/>
      <c r="K42" s="10"/>
      <c r="L42" s="10"/>
      <c r="M42" s="10"/>
      <c r="N42" s="10"/>
      <c r="O42" s="10"/>
      <c r="P42" s="10"/>
      <c r="Q42" s="10"/>
      <c r="R42" s="10"/>
    </row>
    <row r="43" ht="15" x14ac:dyDescent="0.2">
      <c r="A43" s="30"/>
      <c r="B43" s="31"/>
      <c r="D43" s="9"/>
      <c r="E43" s="10"/>
      <c r="F43" s="10"/>
      <c r="G43" s="10"/>
      <c r="H43" s="10"/>
      <c r="I43" s="10"/>
      <c r="J43" s="10"/>
      <c r="K43" s="10"/>
      <c r="L43" s="10"/>
      <c r="M43" s="10"/>
      <c r="N43" s="10"/>
      <c r="O43" s="10"/>
      <c r="P43" s="10"/>
      <c r="Q43" s="10"/>
      <c r="R43" s="10"/>
    </row>
    <row r="44" ht="15" x14ac:dyDescent="0.2">
      <c r="A44" s="9"/>
      <c r="B44" s="9"/>
      <c r="C44" s="9"/>
      <c r="D44" s="9"/>
      <c r="E44" s="10"/>
      <c r="F44" s="10"/>
      <c r="G44" s="10"/>
      <c r="H44" s="10"/>
      <c r="I44" s="10"/>
      <c r="J44" s="10"/>
      <c r="K44" s="10"/>
      <c r="L44" s="10"/>
      <c r="M44" s="10"/>
      <c r="N44" s="10"/>
      <c r="O44" s="10"/>
      <c r="P44" s="10"/>
      <c r="Q44" s="10"/>
      <c r="R44" s="10"/>
    </row>
    <row r="45" ht="15" x14ac:dyDescent="0.2">
      <c r="A45" s="9"/>
      <c r="B45" s="9"/>
      <c r="C45" s="9"/>
      <c r="D45" s="9"/>
      <c r="E45" s="10"/>
      <c r="F45" s="10"/>
      <c r="G45" s="10"/>
      <c r="H45" s="10"/>
      <c r="I45" s="10"/>
      <c r="J45" s="10"/>
      <c r="K45" s="10"/>
      <c r="L45" s="10"/>
      <c r="M45" s="10"/>
      <c r="N45" s="10"/>
      <c r="O45" s="10"/>
      <c r="P45" s="10"/>
      <c r="Q45" s="10"/>
      <c r="R45" s="10"/>
    </row>
    <row r="46" ht="15" x14ac:dyDescent="0.2">
      <c r="A46" s="9"/>
      <c r="B46" s="9"/>
      <c r="C46" s="9"/>
      <c r="D46" s="9"/>
    </row>
    <row r="47" ht="15" x14ac:dyDescent="0.2">
      <c r="A47" s="9"/>
      <c r="B47" s="9"/>
      <c r="C47" s="9"/>
      <c r="D47" s="9"/>
    </row>
    <row r="48" ht="15" x14ac:dyDescent="0.2">
      <c r="A48" s="9"/>
      <c r="B48" s="9"/>
      <c r="C48" s="9"/>
      <c r="D48" s="9"/>
    </row>
    <row r="49" ht="15" x14ac:dyDescent="0.2">
      <c r="A49" s="9"/>
      <c r="B49" s="9"/>
      <c r="C49" s="9"/>
      <c r="D49" s="9"/>
    </row>
    <row r="55" x14ac:dyDescent="0.2">
      <c r="L55" s="35" t="str">
        <f>+IF(ISNUMBER(M48), "", "Insufficient data to estimate safely managed sanitation services at national level")</f>
        <v>Insufficient data to estimate safely managed sanitation services at national level</v>
      </c>
    </row>
    <row r="107" s="125" customFormat="true" x14ac:dyDescent="0.2"/>
    <row r="108" s="126" customFormat="true" ht="22.5" customHeight="true" x14ac:dyDescent="0.35">
      <c r="A108" s="1071"/>
      <c r="B108" s="1072"/>
      <c r="C108" s="132"/>
      <c r="D108" s="132"/>
      <c r="E108" s="132"/>
      <c r="F108" s="132"/>
      <c r="G108" s="132"/>
      <c r="H108" s="132"/>
      <c r="I108" s="132"/>
      <c r="J108" s="132"/>
      <c r="K108" s="132"/>
      <c r="L108" s="132"/>
      <c r="M108" s="132"/>
      <c r="N108" s="132"/>
      <c r="O108" s="132"/>
      <c r="P108" s="132"/>
      <c r="Q108" s="132"/>
      <c r="R108" s="132"/>
      <c r="S108" s="132"/>
      <c r="T108" s="132"/>
      <c r="U108" s="132"/>
    </row>
    <row r="109" s="126" customFormat="true" ht="22.5" customHeight="true" x14ac:dyDescent="0.35">
      <c r="A109" s="127"/>
      <c r="B109" s="128"/>
      <c r="C109" s="132"/>
      <c r="D109" s="132"/>
      <c r="E109" s="132"/>
      <c r="F109" s="132"/>
      <c r="G109" s="132"/>
      <c r="H109" s="132"/>
      <c r="I109" s="132"/>
      <c r="J109" s="132"/>
      <c r="K109" s="132"/>
      <c r="L109" s="132"/>
      <c r="M109" s="132"/>
      <c r="N109" s="132"/>
      <c r="O109" s="132"/>
      <c r="P109" s="132"/>
      <c r="Q109" s="132"/>
      <c r="R109" s="132"/>
      <c r="S109" s="132"/>
      <c r="T109" s="132"/>
      <c r="U109" s="132"/>
    </row>
    <row r="110" s="126" customFormat="true" ht="23.85" customHeight="true" x14ac:dyDescent="0.35">
      <c r="A110" s="123"/>
      <c r="B110" s="129"/>
      <c r="C110" s="132"/>
      <c r="D110" s="132"/>
      <c r="E110" s="132"/>
      <c r="F110" s="132"/>
      <c r="G110" s="132"/>
      <c r="H110" s="132"/>
      <c r="I110" s="132"/>
      <c r="J110" s="132"/>
      <c r="K110" s="132"/>
      <c r="L110" s="132"/>
      <c r="M110" s="132"/>
      <c r="N110" s="132"/>
      <c r="O110" s="132"/>
      <c r="P110" s="132"/>
      <c r="Q110" s="132"/>
      <c r="R110" s="132"/>
      <c r="S110" s="132"/>
      <c r="T110" s="132"/>
      <c r="U110" s="132"/>
    </row>
    <row r="111" s="126" customFormat="true" ht="23.85" customHeight="true" x14ac:dyDescent="0.35">
      <c r="A111" s="122"/>
      <c r="B111" s="128"/>
      <c r="C111" s="132"/>
      <c r="D111" s="132"/>
      <c r="E111" s="132"/>
      <c r="F111" s="132"/>
      <c r="G111" s="132"/>
      <c r="H111" s="132"/>
      <c r="I111" s="132"/>
      <c r="J111" s="132"/>
      <c r="K111" s="132"/>
      <c r="L111" s="132"/>
      <c r="M111" s="132"/>
      <c r="N111" s="132"/>
      <c r="O111" s="132"/>
      <c r="P111" s="132"/>
      <c r="Q111" s="132"/>
      <c r="R111" s="132"/>
      <c r="S111" s="132"/>
      <c r="T111" s="132"/>
      <c r="U111" s="132"/>
    </row>
    <row r="112" s="126" customFormat="true" ht="15" customHeight="true" x14ac:dyDescent="0.2">
      <c r="A112" s="130"/>
      <c r="B112" s="128"/>
      <c r="C112" s="132"/>
      <c r="D112" s="132"/>
      <c r="E112" s="132"/>
      <c r="F112" s="132"/>
      <c r="G112" s="132"/>
      <c r="H112" s="132"/>
      <c r="I112" s="132"/>
      <c r="J112" s="132"/>
      <c r="K112" s="132"/>
      <c r="L112" s="132"/>
      <c r="M112" s="132"/>
      <c r="N112" s="132"/>
      <c r="O112" s="132"/>
      <c r="P112" s="132"/>
      <c r="Q112" s="132"/>
      <c r="R112" s="132"/>
      <c r="S112" s="132"/>
      <c r="T112" s="132"/>
      <c r="U112" s="132"/>
    </row>
    <row r="113" s="126" customFormat="true" ht="15" customHeight="true" x14ac:dyDescent="0.2">
      <c r="A113" s="1067"/>
      <c r="B113" s="1068"/>
      <c r="C113" s="132"/>
      <c r="D113" s="132"/>
      <c r="E113" s="132"/>
      <c r="F113" s="132"/>
      <c r="G113" s="132"/>
      <c r="H113" s="132"/>
      <c r="I113" s="132"/>
      <c r="J113" s="132"/>
      <c r="K113" s="132"/>
      <c r="L113" s="132"/>
      <c r="M113" s="132"/>
      <c r="N113" s="132"/>
      <c r="O113" s="132"/>
      <c r="P113" s="132"/>
      <c r="Q113" s="132"/>
      <c r="R113" s="132"/>
      <c r="S113" s="132"/>
      <c r="T113" s="132"/>
      <c r="U113" s="132"/>
    </row>
    <row r="114" s="126" customFormat="true" ht="15" customHeight="true" x14ac:dyDescent="0.2">
      <c r="A114" s="1069"/>
      <c r="B114" s="1070"/>
      <c r="C114" s="132"/>
      <c r="D114" s="132"/>
      <c r="E114" s="132"/>
      <c r="F114" s="132"/>
      <c r="G114" s="132"/>
      <c r="H114" s="132"/>
      <c r="I114" s="132"/>
      <c r="J114" s="132"/>
      <c r="K114" s="132"/>
      <c r="L114" s="132"/>
      <c r="M114" s="132"/>
      <c r="N114" s="132"/>
      <c r="O114" s="132"/>
      <c r="P114" s="132"/>
      <c r="Q114" s="132"/>
      <c r="R114" s="132"/>
      <c r="S114" s="132"/>
      <c r="T114" s="132"/>
      <c r="U114" s="132"/>
    </row>
    <row r="115" s="126" customFormat="true" ht="15" customHeight="true" x14ac:dyDescent="0.2">
      <c r="A115" s="128"/>
      <c r="B115" s="131"/>
      <c r="C115" s="132"/>
      <c r="D115" s="132"/>
      <c r="E115" s="132"/>
      <c r="F115" s="132"/>
      <c r="G115" s="132"/>
      <c r="H115" s="132"/>
      <c r="I115" s="132"/>
      <c r="J115" s="132"/>
      <c r="K115" s="132"/>
      <c r="L115" s="132"/>
      <c r="M115" s="132"/>
      <c r="N115" s="132"/>
      <c r="O115" s="132"/>
      <c r="P115" s="132"/>
      <c r="Q115" s="132"/>
      <c r="R115" s="132"/>
      <c r="S115" s="132"/>
      <c r="T115" s="132"/>
      <c r="U115" s="132"/>
    </row>
    <row r="116" s="125" customFormat="true" x14ac:dyDescent="0.2"/>
    <row r="117" s="125" customFormat="true" x14ac:dyDescent="0.2"/>
    <row r="207" s="125" customFormat="true" x14ac:dyDescent="0.2"/>
    <row r="208" s="126" customFormat="true" ht="22.5" customHeight="true" x14ac:dyDescent="0.35">
      <c r="A208" s="1071"/>
      <c r="B208" s="1072"/>
    </row>
    <row r="209" s="126" customFormat="true" ht="22.5" customHeight="true" x14ac:dyDescent="0.35">
      <c r="A209" s="127"/>
      <c r="B209" s="128"/>
    </row>
    <row r="210" s="126" customFormat="true" ht="22.5" customHeight="true" x14ac:dyDescent="0.35">
      <c r="A210" s="123"/>
      <c r="B210" s="129"/>
    </row>
    <row r="211" s="126" customFormat="true" ht="22.5" customHeight="true" x14ac:dyDescent="0.35">
      <c r="A211" s="122"/>
      <c r="B211" s="128"/>
    </row>
    <row r="212" s="126" customFormat="true" ht="15" customHeight="true" x14ac:dyDescent="0.2">
      <c r="A212" s="130"/>
      <c r="B212" s="128"/>
    </row>
    <row r="213" s="126" customFormat="true" ht="15" customHeight="true" x14ac:dyDescent="0.2">
      <c r="A213" s="1067"/>
      <c r="B213" s="1068"/>
    </row>
    <row r="214" s="126" customFormat="true" ht="15" customHeight="true" x14ac:dyDescent="0.2">
      <c r="A214" s="1073"/>
      <c r="B214" s="1074"/>
    </row>
    <row r="215" s="126" customFormat="true" ht="15" customHeight="true" x14ac:dyDescent="0.2">
      <c r="A215" s="128"/>
      <c r="B215" s="131"/>
    </row>
    <row r="216" s="125" customFormat="true" x14ac:dyDescent="0.2"/>
    <row r="217" s="125"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1" x14ac:dyDescent="0.2">
      <c r="A1" s="7" t="s">
        <v>63</v>
      </c>
    </row>
    <row r="4" ht="29.1" customHeight="true" x14ac:dyDescent="0.4">
      <c r="A4" s="38"/>
      <c r="B4" s="1112" t="s">
        <v>124</v>
      </c>
      <c r="C4" s="1112"/>
      <c r="D4" s="1112"/>
      <c r="E4" s="1112"/>
      <c r="F4" s="1112"/>
      <c r="G4" s="1112"/>
      <c r="H4" s="1112"/>
      <c r="I4" s="1112"/>
      <c r="J4" s="1112"/>
      <c r="K4" s="1112"/>
      <c r="L4" s="1112"/>
      <c r="M4" s="1112"/>
      <c r="N4" s="1112"/>
      <c r="O4" s="1112"/>
      <c r="P4" s="1112"/>
      <c r="Q4" s="1112"/>
      <c r="R4" s="1112"/>
      <c r="S4" s="1112"/>
      <c r="T4" s="1112"/>
      <c r="U4" s="1112"/>
      <c r="V4" s="1112"/>
      <c r="W4" s="1112"/>
      <c r="X4" s="1112"/>
      <c r="Y4" s="1112"/>
    </row>
    <row r="5" ht="29.1" customHeight="true" x14ac:dyDescent="0.4">
      <c r="A5" s="38"/>
      <c r="B5" s="1079" t="str">
        <f ca="true">IF(ISERROR(INDIRECT(CONCATENATE($B105,"!A2"))),"",INDIRECT(CONCATENATE($B105,"!A2")))</f>
        <v>Tonga</v>
      </c>
      <c r="C5" s="1079"/>
      <c r="D5" s="1079"/>
      <c r="E5" s="1079"/>
      <c r="F5" s="1079"/>
      <c r="G5" s="1079"/>
      <c r="H5" s="1079"/>
      <c r="I5" s="1079"/>
      <c r="J5" s="1079"/>
      <c r="K5" s="1079"/>
      <c r="L5" s="1079"/>
      <c r="M5" s="1079"/>
      <c r="N5" s="1079"/>
      <c r="O5" s="1079"/>
      <c r="P5" s="1079"/>
      <c r="Q5" s="1079"/>
      <c r="R5" s="1079"/>
      <c r="S5" s="1079"/>
      <c r="T5" s="1079"/>
      <c r="U5" s="1079"/>
      <c r="V5" s="1079"/>
      <c r="W5" s="1079"/>
      <c r="X5" s="1079"/>
      <c r="Y5" s="1079"/>
    </row>
    <row r="6" x14ac:dyDescent="0.2">
      <c r="F6" s="39"/>
      <c r="G6" s="39"/>
      <c r="J6" s="40"/>
      <c r="K6" s="40"/>
      <c r="L6" s="40"/>
      <c r="M6" s="40"/>
      <c r="N6" s="40"/>
      <c r="O6" s="40"/>
      <c r="P6" s="40"/>
    </row>
    <row r="7" s="41" customFormat="true" ht="18" x14ac:dyDescent="0.25">
      <c r="B7" s="1076" t="str">
        <f>B118</f>
        <v>National use of drinking water sources, 2015–2020</v>
      </c>
      <c r="C7" s="1076"/>
      <c r="D7" s="1076"/>
      <c r="E7" s="1076"/>
      <c r="F7" s="1076"/>
      <c r="G7" s="1076"/>
      <c r="H7" s="1076"/>
      <c r="I7" s="1076"/>
      <c r="J7" s="1076" t="str">
        <f>B218</f>
        <v>Urban use of drinking water sources,  2015–2020</v>
      </c>
      <c r="K7" s="1076"/>
      <c r="L7" s="1076"/>
      <c r="M7" s="1076"/>
      <c r="N7" s="1076"/>
      <c r="O7" s="1076"/>
      <c r="P7" s="1076"/>
      <c r="Q7" s="1076"/>
      <c r="R7" s="1076" t="str">
        <f>B318</f>
        <v>Rural use of drinking water sources, 2015–2020</v>
      </c>
      <c r="S7" s="1076"/>
      <c r="T7" s="1076"/>
      <c r="U7" s="1076"/>
      <c r="V7" s="1076"/>
      <c r="W7" s="1076"/>
      <c r="X7" s="1076"/>
      <c r="Y7" s="1076"/>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089" t="str">
        <f ca="true">IF(ISERROR(INDIRECT(CONCATENATE($B105,"!A2"))),"",INDIRECT(CONCATENATE($B105,"!A2")))</f>
        <v>Tonga</v>
      </c>
      <c r="C31" s="1090"/>
      <c r="D31" s="1090"/>
      <c r="E31" s="1091"/>
      <c r="F31" s="1081" t="s">
        <v>0</v>
      </c>
      <c r="G31" s="1081"/>
      <c r="H31" s="1081"/>
      <c r="I31" s="1082"/>
      <c r="J31" s="1080" t="s">
        <v>1</v>
      </c>
      <c r="K31" s="1081"/>
      <c r="L31" s="1081"/>
      <c r="M31" s="1082"/>
      <c r="N31" s="1080" t="s">
        <v>2</v>
      </c>
      <c r="O31" s="1081"/>
      <c r="P31" s="1081"/>
      <c r="Q31" s="1082"/>
      <c r="R31" s="1080" t="s">
        <v>3</v>
      </c>
      <c r="S31" s="1081"/>
      <c r="T31" s="1081"/>
      <c r="U31" s="1082"/>
      <c r="V31" s="1080" t="s">
        <v>4</v>
      </c>
      <c r="W31" s="1081"/>
      <c r="X31" s="1081"/>
      <c r="Y31" s="1082"/>
    </row>
    <row r="32" s="47" customFormat="true" ht="22.5" customHeight="true" x14ac:dyDescent="0.2">
      <c r="B32" s="1092"/>
      <c r="C32" s="1093"/>
      <c r="D32" s="1093"/>
      <c r="E32" s="1094"/>
      <c r="F32" s="44" t="s">
        <v>15</v>
      </c>
      <c r="G32" s="45" t="s">
        <v>16</v>
      </c>
      <c r="H32" s="45" t="s">
        <v>22</v>
      </c>
      <c r="I32" s="46" t="s">
        <v>24</v>
      </c>
      <c r="J32" s="44" t="s">
        <v>15</v>
      </c>
      <c r="K32" s="45" t="s">
        <v>16</v>
      </c>
      <c r="L32" s="45" t="s">
        <v>22</v>
      </c>
      <c r="M32" s="46" t="s">
        <v>23</v>
      </c>
      <c r="N32" s="44" t="s">
        <v>15</v>
      </c>
      <c r="O32" s="45" t="s">
        <v>16</v>
      </c>
      <c r="P32" s="45" t="s">
        <v>22</v>
      </c>
      <c r="Q32" s="46" t="s">
        <v>23</v>
      </c>
      <c r="R32" s="44" t="s">
        <v>15</v>
      </c>
      <c r="S32" s="45" t="s">
        <v>16</v>
      </c>
      <c r="T32" s="45" t="s">
        <v>22</v>
      </c>
      <c r="U32" s="46" t="s">
        <v>23</v>
      </c>
      <c r="V32" s="44" t="s">
        <v>15</v>
      </c>
      <c r="W32" s="45" t="s">
        <v>16</v>
      </c>
      <c r="X32" s="45" t="s">
        <v>22</v>
      </c>
      <c r="Y32" s="46" t="s">
        <v>23</v>
      </c>
    </row>
    <row r="33" x14ac:dyDescent="0.2">
      <c r="B33" s="1083" t="s">
        <v>5</v>
      </c>
      <c r="C33" s="1084"/>
      <c r="D33" s="1087" t="s">
        <v>25</v>
      </c>
      <c r="E33" s="36">
        <f>C99</f>
        <v>2015</v>
      </c>
      <c r="F33" s="48">
        <f ca="true">E99</f>
        <v>99.494255864254995</v>
      </c>
      <c r="G33" s="49">
        <f t="shared" ref="G33:I34" ca="true" si="0">F99</f>
        <v>0</v>
      </c>
      <c r="H33" s="50">
        <f t="shared" ca="true" si="0"/>
        <v>0.50574413574500454</v>
      </c>
      <c r="I33" s="51">
        <f t="shared" ca="true" si="0"/>
        <v>0</v>
      </c>
      <c r="J33" s="48">
        <f ca="true">J99</f>
        <v>98.454752121486351</v>
      </c>
      <c r="K33" s="49">
        <f t="shared" ref="K33:M34" ca="true" si="1">K99</f>
        <v>0</v>
      </c>
      <c r="L33" s="50">
        <f t="shared" ca="true" si="1"/>
        <v>1.5452478785136492</v>
      </c>
      <c r="M33" s="51">
        <f t="shared" ca="true" si="1"/>
        <v>0</v>
      </c>
      <c r="N33" s="48">
        <f ca="true">O99</f>
        <v>98.373637240206094</v>
      </c>
      <c r="O33" s="49">
        <f t="shared" ref="O33:Q34" ca="true" si="2">P99</f>
        <v>0</v>
      </c>
      <c r="P33" s="50">
        <f t="shared" ca="true" si="2"/>
        <v>1.6263627597939063</v>
      </c>
      <c r="Q33" s="51">
        <f t="shared" ca="true" si="2"/>
        <v>0</v>
      </c>
      <c r="R33" s="48">
        <f ca="true">T99</f>
        <v>99.334421920208626</v>
      </c>
      <c r="S33" s="49">
        <f t="shared" ref="S33:U34" ca="true" si="3">U99</f>
        <v>0</v>
      </c>
      <c r="T33" s="50">
        <f t="shared" ca="true" si="3"/>
        <v>0.66557807979137351</v>
      </c>
      <c r="U33" s="51">
        <f t="shared" ca="true" si="3"/>
        <v>0</v>
      </c>
      <c r="V33" s="48">
        <f ca="true">Y99</f>
        <v>99.50972513631838</v>
      </c>
      <c r="W33" s="49">
        <f t="shared" ref="W33:Y34" ca="true" si="4">Z99</f>
        <v>0</v>
      </c>
      <c r="X33" s="50">
        <f t="shared" ca="true" si="4"/>
        <v>0.49027486368161988</v>
      </c>
      <c r="Y33" s="51">
        <f t="shared" ca="true" si="4"/>
        <v>0</v>
      </c>
    </row>
    <row r="34" x14ac:dyDescent="0.2">
      <c r="B34" s="1085"/>
      <c r="C34" s="1086"/>
      <c r="D34" s="1088"/>
      <c r="E34" s="37">
        <f>C100</f>
        <v>2020</v>
      </c>
      <c r="F34" s="53">
        <f ca="true">E100</f>
        <v>99.494255864254995</v>
      </c>
      <c r="G34" s="54">
        <f t="shared" ca="true" si="0"/>
        <v>0</v>
      </c>
      <c r="H34" s="55">
        <f t="shared" ca="true" si="0"/>
        <v>0.50574413574500454</v>
      </c>
      <c r="I34" s="56">
        <f t="shared" ca="true" si="0"/>
        <v>0</v>
      </c>
      <c r="J34" s="53">
        <f ca="true">J100</f>
        <v>98.454752121486351</v>
      </c>
      <c r="K34" s="54">
        <f t="shared" ca="true" si="1"/>
        <v>0</v>
      </c>
      <c r="L34" s="55">
        <f t="shared" ca="true" si="1"/>
        <v>1.5452478785136492</v>
      </c>
      <c r="M34" s="56">
        <f t="shared" ca="true" si="1"/>
        <v>0</v>
      </c>
      <c r="N34" s="53">
        <f ca="true">O100</f>
        <v>98.373637240206094</v>
      </c>
      <c r="O34" s="54">
        <f t="shared" ca="true" si="2"/>
        <v>0</v>
      </c>
      <c r="P34" s="55">
        <f t="shared" ca="true" si="2"/>
        <v>1.6263627597939063</v>
      </c>
      <c r="Q34" s="56">
        <f t="shared" ca="true" si="2"/>
        <v>0</v>
      </c>
      <c r="R34" s="53">
        <f ca="true">T100</f>
        <v>99.334421920208626</v>
      </c>
      <c r="S34" s="54">
        <f t="shared" ca="true" si="3"/>
        <v>0</v>
      </c>
      <c r="T34" s="55">
        <f t="shared" ca="true" si="3"/>
        <v>0.66557807979137351</v>
      </c>
      <c r="U34" s="56">
        <f t="shared" ca="true" si="3"/>
        <v>0</v>
      </c>
      <c r="V34" s="53">
        <f ca="true">Y100</f>
        <v>99.50972513631838</v>
      </c>
      <c r="W34" s="54">
        <f t="shared" ca="true" si="4"/>
        <v>0</v>
      </c>
      <c r="X34" s="55">
        <f t="shared" ca="true" si="4"/>
        <v>0.49027486368161988</v>
      </c>
      <c r="Y34" s="56">
        <f t="shared" ca="true" si="4"/>
        <v>0</v>
      </c>
    </row>
    <row r="35" x14ac:dyDescent="0.2">
      <c r="F35" s="39"/>
      <c r="H35" s="42"/>
    </row>
    <row r="36" x14ac:dyDescent="0.2">
      <c r="B36" s="1083" t="s">
        <v>6</v>
      </c>
      <c r="C36" s="1084"/>
      <c r="D36" s="1087" t="s">
        <v>25</v>
      </c>
      <c r="E36" s="36">
        <f>C199</f>
        <v>2015</v>
      </c>
      <c r="F36" s="48">
        <f ca="true">E199</f>
        <v>98.119595934795839</v>
      </c>
      <c r="G36" s="49">
        <f t="shared" ref="G36:I37" ca="true" si="5">F199</f>
        <v>0</v>
      </c>
      <c r="H36" s="50">
        <f t="shared" ca="true" si="5"/>
        <v>1.8804040652041607</v>
      </c>
      <c r="I36" s="51">
        <f t="shared" ca="true" si="5"/>
        <v>0</v>
      </c>
      <c r="J36" s="48">
        <f ca="true">J199</f>
        <v>97.909937345536662</v>
      </c>
      <c r="K36" s="49">
        <f t="shared" ref="K36:M37" ca="true" si="6">K199</f>
        <v>0</v>
      </c>
      <c r="L36" s="50">
        <f t="shared" ca="true" si="6"/>
        <v>2.0900626544633383</v>
      </c>
      <c r="M36" s="51">
        <f t="shared" ca="true" si="6"/>
        <v>0</v>
      </c>
      <c r="N36" s="48">
        <f ca="true">O199</f>
        <v>100</v>
      </c>
      <c r="O36" s="49">
        <f t="shared" ref="O36:Q37" ca="true" si="7">P199</f>
        <v>0</v>
      </c>
      <c r="P36" s="50">
        <f t="shared" ca="true" si="7"/>
        <v>0</v>
      </c>
      <c r="Q36" s="51">
        <f t="shared" ca="true" si="7"/>
        <v>0</v>
      </c>
      <c r="R36" s="48">
        <f ca="true">T199</f>
        <v>100</v>
      </c>
      <c r="S36" s="49">
        <f t="shared" ref="S36:U37" ca="true" si="8">U199</f>
        <v>0</v>
      </c>
      <c r="T36" s="50">
        <f t="shared" ca="true" si="8"/>
        <v>0</v>
      </c>
      <c r="U36" s="51">
        <f t="shared" ca="true" si="8"/>
        <v>0</v>
      </c>
      <c r="V36" s="48">
        <f ca="true">Y199</f>
        <v>100</v>
      </c>
      <c r="W36" s="49">
        <f t="shared" ref="W36:Y37" ca="true" si="9">Z199</f>
        <v>0</v>
      </c>
      <c r="X36" s="50">
        <f t="shared" ca="true" si="9"/>
        <v>0</v>
      </c>
      <c r="Y36" s="51">
        <f t="shared" ca="true" si="9"/>
        <v>0</v>
      </c>
    </row>
    <row r="37" x14ac:dyDescent="0.2">
      <c r="B37" s="1085"/>
      <c r="C37" s="1086"/>
      <c r="D37" s="1088"/>
      <c r="E37" s="37">
        <f>C200</f>
        <v>2020</v>
      </c>
      <c r="F37" s="53">
        <f ca="true">E200</f>
        <v>98.119595934795839</v>
      </c>
      <c r="G37" s="54">
        <f t="shared" ca="true" si="5"/>
        <v>0</v>
      </c>
      <c r="H37" s="55">
        <f t="shared" ca="true" si="5"/>
        <v>1.8804040652041607</v>
      </c>
      <c r="I37" s="56">
        <f t="shared" ca="true" si="5"/>
        <v>0</v>
      </c>
      <c r="J37" s="53">
        <f ca="true">J200</f>
        <v>97.909937345536662</v>
      </c>
      <c r="K37" s="54">
        <f t="shared" ca="true" si="6"/>
        <v>0</v>
      </c>
      <c r="L37" s="55">
        <f t="shared" ca="true" si="6"/>
        <v>2.0900626544633383</v>
      </c>
      <c r="M37" s="56">
        <f t="shared" ca="true" si="6"/>
        <v>0</v>
      </c>
      <c r="N37" s="53">
        <f ca="true">O200</f>
        <v>100</v>
      </c>
      <c r="O37" s="54">
        <f t="shared" ca="true" si="7"/>
        <v>0</v>
      </c>
      <c r="P37" s="55">
        <f t="shared" ca="true" si="7"/>
        <v>0</v>
      </c>
      <c r="Q37" s="56">
        <f t="shared" ca="true" si="7"/>
        <v>0</v>
      </c>
      <c r="R37" s="53">
        <f ca="true">T200</f>
        <v>100</v>
      </c>
      <c r="S37" s="54">
        <f t="shared" ca="true" si="8"/>
        <v>0</v>
      </c>
      <c r="T37" s="55">
        <f t="shared" ca="true" si="8"/>
        <v>0</v>
      </c>
      <c r="U37" s="56">
        <f t="shared" ca="true" si="8"/>
        <v>0</v>
      </c>
      <c r="V37" s="53">
        <f ca="true">Y200</f>
        <v>100</v>
      </c>
      <c r="W37" s="54">
        <f t="shared" ca="true" si="9"/>
        <v>0</v>
      </c>
      <c r="X37" s="55">
        <f t="shared" ca="true" si="9"/>
        <v>0</v>
      </c>
      <c r="Y37" s="56">
        <f t="shared" ca="true" si="9"/>
        <v>0</v>
      </c>
    </row>
    <row r="38" x14ac:dyDescent="0.2">
      <c r="F38" s="39"/>
      <c r="G38" s="39"/>
      <c r="H38" s="42"/>
      <c r="I38" s="42"/>
    </row>
    <row r="39" x14ac:dyDescent="0.2">
      <c r="B39" s="1083" t="s">
        <v>7</v>
      </c>
      <c r="C39" s="1084"/>
      <c r="D39" s="1087" t="s">
        <v>25</v>
      </c>
      <c r="E39" s="36">
        <f>C299</f>
        <v>2015</v>
      </c>
      <c r="F39" s="48">
        <f ca="true">E299</f>
        <v>99.422651096569922</v>
      </c>
      <c r="G39" s="49">
        <f t="shared" ref="G39:I40" ca="true" si="10">F299</f>
        <v>0</v>
      </c>
      <c r="H39" s="50">
        <f t="shared" ca="true" si="10"/>
        <v>0.57734890343007805</v>
      </c>
      <c r="I39" s="51">
        <f t="shared" ca="true" si="10"/>
        <v>0</v>
      </c>
      <c r="J39" s="48">
        <f ca="true">J299</f>
        <v>98.582429040163746</v>
      </c>
      <c r="K39" s="49">
        <f t="shared" ref="K39:M40" ca="true" si="11">K299</f>
        <v>0</v>
      </c>
      <c r="L39" s="50">
        <f t="shared" ca="true" si="11"/>
        <v>1.4175709598362545</v>
      </c>
      <c r="M39" s="51">
        <f t="shared" ca="true" si="11"/>
        <v>0</v>
      </c>
      <c r="N39" s="48">
        <f ca="true">O299</f>
        <v>98.403235234758171</v>
      </c>
      <c r="O39" s="49">
        <f t="shared" ref="O39:Q40" ca="true" si="12">P299</f>
        <v>0</v>
      </c>
      <c r="P39" s="50">
        <f t="shared" ca="true" si="12"/>
        <v>1.5967647652418293</v>
      </c>
      <c r="Q39" s="51">
        <f t="shared" ca="true" si="12"/>
        <v>0</v>
      </c>
      <c r="R39" s="48">
        <f ca="true">T299</f>
        <v>99.128999331447588</v>
      </c>
      <c r="S39" s="49">
        <f t="shared" ref="S39:U40" ca="true" si="13">U299</f>
        <v>0</v>
      </c>
      <c r="T39" s="50">
        <f t="shared" ca="true" si="13"/>
        <v>0.87100066855241209</v>
      </c>
      <c r="U39" s="51">
        <f t="shared" ca="true" si="13"/>
        <v>0</v>
      </c>
      <c r="V39" s="48">
        <f ca="true">Y299</f>
        <v>99.36652626577343</v>
      </c>
      <c r="W39" s="49">
        <f t="shared" ref="W39:Y40" ca="true" si="14">Z299</f>
        <v>0</v>
      </c>
      <c r="X39" s="50">
        <f t="shared" ca="true" si="14"/>
        <v>0.63347373422656972</v>
      </c>
      <c r="Y39" s="51">
        <f t="shared" ca="true" si="14"/>
        <v>0</v>
      </c>
    </row>
    <row r="40" x14ac:dyDescent="0.2">
      <c r="B40" s="1085"/>
      <c r="C40" s="1086"/>
      <c r="D40" s="1088"/>
      <c r="E40" s="37">
        <f>C300</f>
        <v>2020</v>
      </c>
      <c r="F40" s="53">
        <f ca="true">E300</f>
        <v>99.422651096569922</v>
      </c>
      <c r="G40" s="54">
        <f t="shared" ca="true" si="10"/>
        <v>0</v>
      </c>
      <c r="H40" s="55">
        <f t="shared" ca="true" si="10"/>
        <v>0.57734890343007805</v>
      </c>
      <c r="I40" s="56">
        <f t="shared" ca="true" si="10"/>
        <v>0</v>
      </c>
      <c r="J40" s="53">
        <f ca="true">J300</f>
        <v>98.582429040163746</v>
      </c>
      <c r="K40" s="54">
        <f t="shared" ca="true" si="11"/>
        <v>0</v>
      </c>
      <c r="L40" s="55">
        <f t="shared" ca="true" si="11"/>
        <v>1.4175709598362545</v>
      </c>
      <c r="M40" s="56">
        <f t="shared" ca="true" si="11"/>
        <v>0</v>
      </c>
      <c r="N40" s="53">
        <f ca="true">O300</f>
        <v>98.403235234758171</v>
      </c>
      <c r="O40" s="54">
        <f t="shared" ca="true" si="12"/>
        <v>0</v>
      </c>
      <c r="P40" s="55">
        <f t="shared" ca="true" si="12"/>
        <v>1.5967647652418293</v>
      </c>
      <c r="Q40" s="56">
        <f t="shared" ca="true" si="12"/>
        <v>0</v>
      </c>
      <c r="R40" s="53">
        <f ca="true">T300</f>
        <v>99.128999331447588</v>
      </c>
      <c r="S40" s="54">
        <f t="shared" ca="true" si="13"/>
        <v>0</v>
      </c>
      <c r="T40" s="55">
        <f t="shared" ca="true" si="13"/>
        <v>0.87100066855241209</v>
      </c>
      <c r="U40" s="56">
        <f t="shared" ca="true" si="13"/>
        <v>0</v>
      </c>
      <c r="V40" s="53">
        <f ca="true">Y300</f>
        <v>99.36652626577343</v>
      </c>
      <c r="W40" s="54">
        <f t="shared" ca="true" si="14"/>
        <v>0</v>
      </c>
      <c r="X40" s="55">
        <f t="shared" ca="true" si="14"/>
        <v>0.63347373422656972</v>
      </c>
      <c r="Y40" s="56">
        <f t="shared" ca="true" si="14"/>
        <v>0</v>
      </c>
    </row>
    <row r="97" s="43" customFormat="true" ht="16.5" customHeight="true" x14ac:dyDescent="0.2">
      <c r="A97" s="1098" t="s">
        <v>5</v>
      </c>
      <c r="B97" s="1098"/>
      <c r="C97" s="1098"/>
      <c r="D97" s="1095" t="s">
        <v>0</v>
      </c>
      <c r="E97" s="1096"/>
      <c r="F97" s="1096"/>
      <c r="G97" s="1096"/>
      <c r="H97" s="1097"/>
      <c r="I97" s="1095" t="s">
        <v>1</v>
      </c>
      <c r="J97" s="1096"/>
      <c r="K97" s="1096"/>
      <c r="L97" s="1096"/>
      <c r="M97" s="1097"/>
      <c r="N97" s="1095" t="s">
        <v>2</v>
      </c>
      <c r="O97" s="1096"/>
      <c r="P97" s="1096"/>
      <c r="Q97" s="1096"/>
      <c r="R97" s="1097"/>
      <c r="S97" s="1095" t="s">
        <v>3</v>
      </c>
      <c r="T97" s="1096"/>
      <c r="U97" s="1096"/>
      <c r="V97" s="1096"/>
      <c r="W97" s="1097"/>
      <c r="X97" s="1095" t="s">
        <v>4</v>
      </c>
      <c r="Y97" s="1096"/>
      <c r="Z97" s="1096"/>
      <c r="AA97" s="1096"/>
      <c r="AB97" s="1097"/>
    </row>
    <row r="98" s="47" customFormat="true" ht="22.5" customHeight="true" x14ac:dyDescent="0.2">
      <c r="A98" s="1099"/>
      <c r="B98" s="1099"/>
      <c r="C98" s="1099"/>
      <c r="D98" s="57" t="s">
        <v>14</v>
      </c>
      <c r="E98" s="58" t="s">
        <v>15</v>
      </c>
      <c r="F98" s="45" t="s">
        <v>16</v>
      </c>
      <c r="G98" s="45" t="s">
        <v>22</v>
      </c>
      <c r="H98" s="46" t="s">
        <v>17</v>
      </c>
      <c r="I98" s="57" t="s">
        <v>14</v>
      </c>
      <c r="J98" s="58" t="s">
        <v>15</v>
      </c>
      <c r="K98" s="45" t="s">
        <v>16</v>
      </c>
      <c r="L98" s="45" t="s">
        <v>22</v>
      </c>
      <c r="M98" s="46" t="s">
        <v>17</v>
      </c>
      <c r="N98" s="57" t="s">
        <v>14</v>
      </c>
      <c r="O98" s="58" t="s">
        <v>15</v>
      </c>
      <c r="P98" s="45" t="s">
        <v>16</v>
      </c>
      <c r="Q98" s="45" t="s">
        <v>22</v>
      </c>
      <c r="R98" s="46" t="s">
        <v>17</v>
      </c>
      <c r="S98" s="57" t="s">
        <v>14</v>
      </c>
      <c r="T98" s="58" t="s">
        <v>15</v>
      </c>
      <c r="U98" s="45" t="s">
        <v>16</v>
      </c>
      <c r="V98" s="45" t="s">
        <v>22</v>
      </c>
      <c r="W98" s="46" t="s">
        <v>17</v>
      </c>
      <c r="X98" s="57" t="s">
        <v>14</v>
      </c>
      <c r="Y98" s="58" t="s">
        <v>15</v>
      </c>
      <c r="Z98" s="45" t="s">
        <v>16</v>
      </c>
      <c r="AA98" s="45" t="s">
        <v>22</v>
      </c>
      <c r="AB98" s="46" t="s">
        <v>17</v>
      </c>
    </row>
    <row r="99" s="67" customFormat="true" ht="15" customHeight="true" x14ac:dyDescent="0.2">
      <c r="A99" s="1103" t="s">
        <v>10</v>
      </c>
      <c r="B99" s="1104"/>
      <c r="C99" s="226">
        <v>2015</v>
      </c>
      <c r="D99" s="59">
        <f ca="true">IF((D101+H101)&gt;100,D101*100/(D101+H101),D101)</f>
        <v>99.494255864254995</v>
      </c>
      <c r="E99" s="60">
        <f ca="true">D99*AVERAGEIF(E105:E116,"&gt;0")/100</f>
        <v>99.494255864254995</v>
      </c>
      <c r="F99" s="61">
        <f ca="true">D99*(100-AVERAGEIF(E105:E116,"&gt;0"))/100</f>
        <v>0</v>
      </c>
      <c r="G99" s="62">
        <f ca="true">100-(E99+F99+H99)</f>
        <v>0.50574413574500454</v>
      </c>
      <c r="H99" s="63">
        <f ca="true">IF((D101+H101)&gt;100,H101*100/(D101+H101),H101)</f>
        <v>0</v>
      </c>
      <c r="I99" s="59">
        <f ca="true">IF((I101+M101)&gt;100,I101*100/(I101+M101),I101)</f>
        <v>98.454752121486351</v>
      </c>
      <c r="J99" s="60">
        <f ca="true">I99*AVERAGEIF(J105:J116,"&gt;0")/100</f>
        <v>98.454752121486351</v>
      </c>
      <c r="K99" s="64">
        <f ca="true">I99*(100-AVERAGEIF(J105:J116,"&gt;0"))/100</f>
        <v>0</v>
      </c>
      <c r="L99" s="65">
        <f ca="true">100-(J99+K99+M99)</f>
        <v>1.5452478785136492</v>
      </c>
      <c r="M99" s="66">
        <f ca="true">IF((I101+M101)&gt;100,M101*100/(I101+M101),M101)</f>
        <v>0</v>
      </c>
      <c r="N99" s="59">
        <f ca="true">IF((N101+R101)&gt;100,N101*100/(N101+R101),N101)</f>
        <v>98.373637240206094</v>
      </c>
      <c r="O99" s="60">
        <f ca="true">N99*AVERAGEIF(O105:O116,"&gt;0")/100</f>
        <v>98.373637240206094</v>
      </c>
      <c r="P99" s="64">
        <f ca="true">N99*(100-AVERAGEIF(O105:O116,"&gt;0"))/100</f>
        <v>0</v>
      </c>
      <c r="Q99" s="65">
        <f ca="true">100-(O99+P99+R99)</f>
        <v>1.6263627597939063</v>
      </c>
      <c r="R99" s="66">
        <f ca="true">IF((N101+R101)&gt;100,R101*100/(N101+R101),R101)</f>
        <v>0</v>
      </c>
      <c r="S99" s="59">
        <f ca="true">IF((S101+W101)&gt;100,S101*100/(S101+W101),S101)</f>
        <v>99.334421920208626</v>
      </c>
      <c r="T99" s="60">
        <f ca="true">S99*AVERAGEIF(T105:T116,"&gt;0")/100</f>
        <v>99.334421920208626</v>
      </c>
      <c r="U99" s="64">
        <f ca="true">S99*(100-AVERAGEIF(T105:T116,"&gt;0"))/100</f>
        <v>0</v>
      </c>
      <c r="V99" s="65">
        <f ca="true">100-(T99+U99+W99)</f>
        <v>0.66557807979137351</v>
      </c>
      <c r="W99" s="66">
        <f ca="true">IF((S101+W101)&gt;100,W101*100/(S101+W101),W101)</f>
        <v>0</v>
      </c>
      <c r="X99" s="59">
        <f ca="true">IF((X101+AB101)&gt;100,X101*100/(X101+AB101),X101)</f>
        <v>99.509725136318366</v>
      </c>
      <c r="Y99" s="60">
        <f ca="true">X99*AVERAGEIF(Y105:Y116,"&gt;0")/100</f>
        <v>99.50972513631838</v>
      </c>
      <c r="Z99" s="64">
        <f ca="true">X99*(100-AVERAGEIF(Y105:Y116,"&gt;0"))/100</f>
        <v>0</v>
      </c>
      <c r="AA99" s="65">
        <f ca="true">100-(Y99+Z99+AB99)</f>
        <v>0.49027486368161988</v>
      </c>
      <c r="AB99" s="66">
        <f ca="true">IF((X101+AB101)&gt;100,AB101*100/(X101+AB101),AB101)</f>
        <v>0</v>
      </c>
    </row>
    <row r="100" s="67" customFormat="true" ht="15" customHeight="true" x14ac:dyDescent="0.2">
      <c r="A100" s="1105"/>
      <c r="B100" s="1106"/>
      <c r="C100" s="227">
        <v>2020</v>
      </c>
      <c r="D100" s="68">
        <f ca="true">IF((D102+H102)&gt;100,D102*100/(D102+H102),D102)</f>
        <v>99.494255864254995</v>
      </c>
      <c r="E100" s="69">
        <f ca="true">D100*AVERAGEIF(E105:E116,"&gt;0")/100</f>
        <v>99.494255864254995</v>
      </c>
      <c r="F100" s="70">
        <f ca="true">D100*(100-AVERAGEIF(E105:E116,"&gt;0"))/100</f>
        <v>0</v>
      </c>
      <c r="G100" s="71">
        <f ca="true">100-(E100+F100+H100)</f>
        <v>0.50574413574500454</v>
      </c>
      <c r="H100" s="72">
        <f ca="true">IF((D102+H102)&gt;100,H102*100/(D102+H102),H102)</f>
        <v>0</v>
      </c>
      <c r="I100" s="68">
        <f ca="true">IF((I102+M102)&gt;100,I102*100/(I102+M102),I102)</f>
        <v>98.454752121486351</v>
      </c>
      <c r="J100" s="69">
        <f ca="true">I100*AVERAGEIF(J105:J116,"&gt;0")/100</f>
        <v>98.454752121486351</v>
      </c>
      <c r="K100" s="70">
        <f ca="true">I100*(100-AVERAGEIF(J105:J116,"&gt;0"))/100</f>
        <v>0</v>
      </c>
      <c r="L100" s="71">
        <f ca="true">100-(J100+K100+M100)</f>
        <v>1.5452478785136492</v>
      </c>
      <c r="M100" s="72">
        <f ca="true">IF((I102+M102)&gt;100,M102*100/(I102+M102),M102)</f>
        <v>0</v>
      </c>
      <c r="N100" s="68">
        <f ca="true">IF((N102+R102)&gt;100,N102*100/(N102+R102),N102)</f>
        <v>98.373637240206094</v>
      </c>
      <c r="O100" s="69">
        <f ca="true">N100*AVERAGEIF(O105:O116,"&gt;0")/100</f>
        <v>98.373637240206094</v>
      </c>
      <c r="P100" s="70">
        <f ca="true">N100*(100-AVERAGEIF(O105:O116,"&gt;0"))/100</f>
        <v>0</v>
      </c>
      <c r="Q100" s="71">
        <f ca="true">100-(O100+P100+R100)</f>
        <v>1.6263627597939063</v>
      </c>
      <c r="R100" s="72">
        <f ca="true">IF((N102+R102)&gt;100,R102*100/(N102+R102),R102)</f>
        <v>0</v>
      </c>
      <c r="S100" s="68">
        <f ca="true">IF((S102+W102)&gt;100,S102*100/(S102+W102),S102)</f>
        <v>99.334421920208626</v>
      </c>
      <c r="T100" s="69">
        <f ca="true">S100*AVERAGEIF(T105:T116,"&gt;0")/100</f>
        <v>99.334421920208626</v>
      </c>
      <c r="U100" s="70">
        <f ca="true">S100*(100-AVERAGEIF(T105:T116,"&gt;0"))/100</f>
        <v>0</v>
      </c>
      <c r="V100" s="71">
        <f ca="true">100-(T100+U100+W100)</f>
        <v>0.66557807979137351</v>
      </c>
      <c r="W100" s="72">
        <f ca="true">IF((S102+W102)&gt;100,W102*100/(S102+W102),W102)</f>
        <v>0</v>
      </c>
      <c r="X100" s="68">
        <f ca="true">IF((X102+AB102)&gt;100,X102*100/(X102+AB102),X102)</f>
        <v>99.509725136318366</v>
      </c>
      <c r="Y100" s="69">
        <f ca="true">X100*AVERAGEIF(Y105:Y116,"&gt;0")/100</f>
        <v>99.50972513631838</v>
      </c>
      <c r="Z100" s="70">
        <f ca="true">X100*(100-AVERAGEIF(Y105:Y116,"&gt;0"))/100</f>
        <v>0</v>
      </c>
      <c r="AA100" s="71">
        <f ca="true">100-(Y100+Z100+AB100)</f>
        <v>0.49027486368161988</v>
      </c>
      <c r="AB100" s="72">
        <f ca="true">IF((X102+AB102)&gt;100,AB102*100/(X102+AB102),AB102)</f>
        <v>0</v>
      </c>
    </row>
    <row r="101" hidden="true" x14ac:dyDescent="0.2">
      <c r="A101" s="1107" t="s">
        <v>12</v>
      </c>
      <c r="B101" s="1108"/>
      <c r="C101" s="73">
        <f>MinRegYear(C99,C105:C116)</f>
        <v>2017</v>
      </c>
      <c r="D101" s="74">
        <f ca="true">IF(MAX(C105:C116)-MIN(C105:C116)&lt;5,AVERAGEIF(C105:C116,"&gt;0",D105:D116),
IF(FORECAST($C101,D$105:D$116,$C$105:$C$116)&lt;0,0,
IF(FORECAST($C101,D$105:D$116,$C$105:$C$116)&gt;100,100,
FORECAST($C101,D$105:D$116,$C$105:$C$116))))</f>
        <v>99.494255864254995</v>
      </c>
      <c r="E101" s="75"/>
      <c r="F101" s="76"/>
      <c r="G101" s="76"/>
      <c r="H101" s="77">
        <f ca="true">IF(MAX(C105:C116)-MIN(C105:C116)&lt;5,AVERAGEIF(C105:C116,"&gt;0",H105:H116),
IF(FORECAST($C101,H$105:H$116,$C$105:$C$116)&lt;0,0,
IF(FORECAST($C101,H$105:H$116,$C$105:$C$116)&gt;100,100,
FORECAST($C101,H$105:H$116,$C$105:$C$116))))</f>
        <v>0</v>
      </c>
      <c r="I101" s="74">
        <f ca="true">IF(MAX(C105:C116)-MIN(C105:C116)&lt;5,AVERAGEIF(C105:C116,"&gt;0",I105:I116),
IF(FORECAST($C101,I$105:I$116,$C$105:$C$116)&lt;0,0,
IF(FORECAST($C101,I$105:I$116,$C$105:$C$116)&gt;100,100,
FORECAST($C101,I$105:I$116,$C$105:$C$116))))</f>
        <v>98.454752121486351</v>
      </c>
      <c r="J101" s="75"/>
      <c r="K101" s="76"/>
      <c r="L101" s="76"/>
      <c r="M101" s="77">
        <f ca="true">IF(MAX(C105:C116)-MIN(C105:C116)&lt;5,AVERAGEIF(C105:C116,"&gt;0",M105:M116),
IF(FORECAST($C101,M$105:M$116,$C$105:$C$116)&lt;0,0,
IF(FORECAST($C101,M$105:M$116,$C$105:$C$116)&gt;100,100,
FORECAST($C101,M$105:M$116,$C$105:$C$116))))</f>
        <v>0</v>
      </c>
      <c r="N101" s="74">
        <f ca="true">IF(MAX(C105:C116)-MIN(C105:C116)&lt;5,AVERAGEIF(C105:C116,"&gt;0",N105:N116),
IF(FORECAST($C101,N$105:N$116,$C$105:$C$116)&lt;0,0,
IF(FORECAST($C101,N$105:N$116,$C$105:$C$116)&gt;100,100,
FORECAST($C101,N$105:N$116,$C$105:$C$116))))</f>
        <v>98.373637240206094</v>
      </c>
      <c r="O101" s="75"/>
      <c r="P101" s="76"/>
      <c r="Q101" s="76"/>
      <c r="R101" s="77">
        <f ca="true">IF(MAX(C105:C116)-MIN(C105:C116)&lt;5,AVERAGEIF(C105:C116,"&gt;0",R105:R116),
IF(FORECAST($C101,R$105:R$116,$C$105:$C$116)&lt;0,0,
IF(FORECAST($C101,R$105:R$116,$C$105:$C$116)&gt;100,100,
FORECAST($C101,R$105:R$116,$C$105:$C$116))))</f>
        <v>0</v>
      </c>
      <c r="S101" s="74">
        <f ca="true">IF(MAX(C105:C116)-MIN(C105:C116)&lt;5,AVERAGEIF(C105:C116,"&gt;0",S105:S116),
IF(FORECAST($C101,S$105:S$116,$C$105:$C$116)&lt;0,0,
IF(FORECAST($C101,S$105:S$116,$C$105:$C$116)&gt;100,100,
FORECAST($C101,S$105:S$116,$C$105:$C$116))))</f>
        <v>99.334421920208626</v>
      </c>
      <c r="T101" s="75"/>
      <c r="U101" s="76"/>
      <c r="V101" s="76"/>
      <c r="W101" s="77">
        <f ca="true">IF(MAX(C105:C116)-MIN(C105:C116)&lt;5,AVERAGEIF(C105:C116,"&gt;0",W105:W116),
IF(FORECAST($C101,W$105:W$116,$C$105:$C$116)&lt;0,0,
IF(FORECAST($C101,W$105:W$116,$C$105:$C$116)&gt;100,100,
FORECAST($C101,W$105:W$116,$C$105:$C$116))))</f>
        <v>0</v>
      </c>
      <c r="X101" s="74">
        <f ca="true">IF(MAX(C105:C116)-MIN(C105:C116)&lt;5,AVERAGEIF(C105:C116,"&gt;0",X105:X116),
IF(FORECAST($C101,X$105:X$116,$C$105:$C$116)&lt;0,0,
IF(FORECAST($C101,X$105:X$116,$C$105:$C$116)&gt;100,100,
FORECAST($C101,X$105:X$116,$C$105:$C$116))))</f>
        <v>99.509725136318366</v>
      </c>
      <c r="Y101" s="75"/>
      <c r="Z101" s="76"/>
      <c r="AA101" s="76"/>
      <c r="AB101" s="77">
        <f ca="true">IF(MAX(C105:C116)-MIN(C105:C116)&lt;5,AVERAGEIF(C105:C116,"&gt;0",AB105:AB116),
IF(FORECAST($C101,AB$105:AB$116,$C$105:$C$116)&lt;0,0,
IF(FORECAST($C101,AB$105:AB$116,$C$105:$C$116)&gt;100,100,
FORECAST($C101,AB$105:AB$116,$C$105:$C$116))))</f>
        <v>0</v>
      </c>
    </row>
    <row r="102" hidden="true" x14ac:dyDescent="0.2">
      <c r="A102" s="1109"/>
      <c r="B102" s="1110"/>
      <c r="C102" s="52">
        <f>MaxRegYear(C100,C105:C116)</f>
        <v>2020</v>
      </c>
      <c r="D102" s="78">
        <f ca="true">IF(MAX(C105:C116)-MIN(C105:C116)&lt;5,AVERAGEIF(C105:C116,"&gt;0",D105:D116),
IF(FORECAST($C102,D$105:D$116,$C$105:$C$116)&lt;0,0,
IF(FORECAST($C102,D$105:D$116,$C$105:$C$116)&gt;100,100,
FORECAST($C102,D$105:D$116,$C$105:$C$116))))</f>
        <v>99.494255864254995</v>
      </c>
      <c r="E102" s="79"/>
      <c r="F102" s="80"/>
      <c r="G102" s="80"/>
      <c r="H102" s="81">
        <f ca="true">IF(MAX(C105:C116)-MIN(C105:C116)&lt;5,AVERAGEIF(C105:C116,"&gt;0",H105:H116),
IF(FORECAST($C102,H$105:H$116,$C$105:$C$116)&lt;0,0,
IF(FORECAST($C102,H$105:H$116,$C$105:$C$116)&gt;100,100,
FORECAST($C102,H$105:H$116,$C$105:$C$116))))</f>
        <v>0</v>
      </c>
      <c r="I102" s="78">
        <f ca="true">IF(MAX(C105:C116)-MIN(C105:C116)&lt;5,AVERAGEIF(C105:C116,"&gt;0",I105:I116),
IF(FORECAST($C102,I$105:I$116,$C$105:$C$116)&lt;0,0,
IF(FORECAST($C102,I$105:I$116,$C$105:$C$116)&gt;100,100,
FORECAST($C102,I$105:I$116,$C$105:$C$116))))</f>
        <v>98.454752121486351</v>
      </c>
      <c r="J102" s="79"/>
      <c r="K102" s="80"/>
      <c r="L102" s="80"/>
      <c r="M102" s="81">
        <f ca="true">IF(MAX(C105:C116)-MIN(C105:C116)&lt;5,AVERAGEIF(C105:C116,"&gt;0",M105:M116),
IF(FORECAST($C102,M$105:M$116,$C$105:$C$116)&lt;0,0,
IF(FORECAST($C102,M$105:M$116,$C$105:$C$116)&gt;100,100,
FORECAST($C102,M$105:M$116,$C$105:$C$116))))</f>
        <v>0</v>
      </c>
      <c r="N102" s="78">
        <f ca="true">IF(MAX(C105:C116)-MIN(C105:C116)&lt;5,AVERAGEIF(C105:C116,"&gt;0",N105:N116),
IF(FORECAST($C102,N$105:N$116,$C$105:$C$116)&lt;0,0,
IF(FORECAST($C102,N$105:N$116,$C$105:$C$116)&gt;100,100,
FORECAST($C102,N$105:N$116,$C$105:$C$116))))</f>
        <v>98.373637240206094</v>
      </c>
      <c r="O102" s="79"/>
      <c r="P102" s="80"/>
      <c r="Q102" s="80"/>
      <c r="R102" s="81">
        <f ca="true">IF(MAX(C105:C116)-MIN(C105:C116)&lt;5,AVERAGEIF(C105:C116,"&gt;0",R105:R116),
IF(FORECAST($C102,R$105:R$116,$C$105:$C$116)&lt;0,0,
IF(FORECAST($C102,R$105:R$116,$C$105:$C$116)&gt;100,100,
FORECAST($C102,R$105:R$116,$C$105:$C$116))))</f>
        <v>0</v>
      </c>
      <c r="S102" s="78">
        <f ca="true">IF(MAX(C105:C116)-MIN(C105:C116)&lt;5,AVERAGEIF(C105:C116,"&gt;0",S105:S116),
IF(FORECAST($C102,S$105:S$116,$C$105:$C$116)&lt;0,0,
IF(FORECAST($C102,S$105:S$116,$C$105:$C$116)&gt;100,100,
FORECAST($C102,S$105:S$116,$C$105:$C$116))))</f>
        <v>99.334421920208626</v>
      </c>
      <c r="T102" s="79"/>
      <c r="U102" s="80"/>
      <c r="V102" s="80"/>
      <c r="W102" s="81">
        <f ca="true">IF(MAX(C105:C116)-MIN(C105:C116)&lt;5,AVERAGEIF(C105:C116,"&gt;0",W105:W116),
IF(FORECAST($C102,W$105:W$116,$C$105:$C$116)&lt;0,0,
IF(FORECAST($C102,W$105:W$116,$C$105:$C$116)&gt;100,100,
FORECAST($C102,W$105:W$116,$C$105:$C$116))))</f>
        <v>0</v>
      </c>
      <c r="X102" s="78">
        <f ca="true">IF(MAX(C105:C116)-MIN(C105:C116)&lt;5,AVERAGEIF(C105:C116,"&gt;0",X105:X116),
IF(FORECAST($C102,X$105:X$116,$C$105:$C$116)&lt;0,0,
IF(FORECAST($C102,X$105:X$116,$C$105:$C$116)&gt;100,100,
FORECAST($C102,X$105:X$116,$C$105:$C$116))))</f>
        <v>99.509725136318366</v>
      </c>
      <c r="Y102" s="79"/>
      <c r="Z102" s="80"/>
      <c r="AA102" s="80"/>
      <c r="AB102" s="81">
        <f ca="true">IF(MAX(C105:C116)-MIN(C105:C116)&lt;5,AVERAGEIF(C105:C116,"&gt;0",AB105:AB116),
IF(FORECAST($C102,AB$105:AB$116,$C$105:$C$116)&lt;0,0,
IF(FORECAST($C102,AB$105:AB$116,$C$105:$C$116)&gt;100,100,
FORECAST($C102,AB$105:AB$116,$C$105:$C$116))))</f>
        <v>0</v>
      </c>
    </row>
    <row r="103" ht="9" customHeight="true" x14ac:dyDescent="0.2">
      <c r="D103" s="82"/>
      <c r="I103" s="82"/>
      <c r="K103" s="42"/>
      <c r="L103" s="42"/>
      <c r="N103" s="82"/>
      <c r="P103" s="42"/>
      <c r="Q103" s="42"/>
      <c r="S103" s="82"/>
      <c r="U103" s="42"/>
      <c r="V103" s="42"/>
      <c r="X103" s="82"/>
      <c r="Z103" s="42"/>
      <c r="AA103" s="42"/>
      <c r="AB103" s="83"/>
    </row>
    <row r="104" s="111" customFormat="true" ht="22.5" customHeight="true" x14ac:dyDescent="0.2">
      <c r="B104" s="84" t="s">
        <v>8</v>
      </c>
      <c r="C104" s="85" t="s">
        <v>9</v>
      </c>
      <c r="D104" s="86" t="s">
        <v>14</v>
      </c>
      <c r="E104" s="1066" t="s">
        <v>301</v>
      </c>
      <c r="F104" s="236"/>
      <c r="G104" s="236"/>
      <c r="H104" s="88" t="s">
        <v>17</v>
      </c>
      <c r="I104" s="85" t="s">
        <v>14</v>
      </c>
      <c r="J104" s="1066" t="s">
        <v>301</v>
      </c>
      <c r="K104" s="236"/>
      <c r="L104" s="236"/>
      <c r="M104" s="88" t="s">
        <v>17</v>
      </c>
      <c r="N104" s="86" t="s">
        <v>14</v>
      </c>
      <c r="O104" s="1066" t="s">
        <v>301</v>
      </c>
      <c r="P104" s="236"/>
      <c r="Q104" s="236"/>
      <c r="R104" s="88" t="s">
        <v>17</v>
      </c>
      <c r="S104" s="86" t="s">
        <v>14</v>
      </c>
      <c r="T104" s="1066" t="s">
        <v>301</v>
      </c>
      <c r="U104" s="236"/>
      <c r="V104" s="236"/>
      <c r="W104" s="88" t="s">
        <v>17</v>
      </c>
      <c r="X104" s="86" t="s">
        <v>14</v>
      </c>
      <c r="Y104" s="1066" t="s">
        <v>301</v>
      </c>
      <c r="Z104" s="236"/>
      <c r="AA104" s="236"/>
      <c r="AB104" s="88" t="s">
        <v>17</v>
      </c>
      <c r="AD104" s="237"/>
    </row>
    <row r="105" x14ac:dyDescent="0.2">
      <c r="A105" s="90"/>
      <c r="B105" s="1" t="s">
        <v>290</v>
      </c>
      <c r="C105" s="2">
        <v>2019</v>
      </c>
      <c r="D105" s="1">
        <f t="shared" ref="D105:D116" ca="true" si="15">IF(ISERROR(INDIRECT(CONCATENATE($B105,"!C16"))),"",INDIRECT(CONCATENATE($B105,"!C16")))</f>
        <v>99.494255864254995</v>
      </c>
      <c r="E105" s="91">
        <f t="shared" ref="E105:E116" ca="true" si="16">IF(ISERROR(INDIRECT(CONCATENATE($B105,"!C23"))),"",INDIRECT(CONCATENATE($B105,"!C23")))</f>
        <v>100</v>
      </c>
      <c r="F105" s="92"/>
      <c r="G105" s="92"/>
      <c r="H105" s="93">
        <f t="shared" ref="H105:H116" ca="true" si="17">IF(ISERROR(INDIRECT(CONCATENATE($B105,"!C21"))),"",INDIRECT(CONCATENATE($B105,"!C21")))</f>
        <v>0</v>
      </c>
      <c r="I105" s="1">
        <f t="shared" ref="I105:I116" ca="true" si="18">IF(ISERROR(INDIRECT(CONCATENATE($B105,"!D16"))),"",INDIRECT(CONCATENATE($B105,"!D16")))</f>
        <v>98.454752121486351</v>
      </c>
      <c r="J105" s="91">
        <f t="shared" ref="J105:J116" ca="true" si="19">IF(ISERROR(INDIRECT(CONCATENATE($B105,"!D23"))),"",INDIRECT(CONCATENATE($B105,"!D23")))</f>
        <v>100</v>
      </c>
      <c r="K105" s="92"/>
      <c r="L105" s="92"/>
      <c r="M105" s="93">
        <f t="shared" ref="M105:M116" ca="true" si="20">IF(ISERROR(INDIRECT(CONCATENATE($B105,"!D21"))),"",INDIRECT(CONCATENATE($B105,"!D21")))</f>
        <v>0</v>
      </c>
      <c r="N105" s="1">
        <f t="shared" ref="N105:N116" ca="true" si="21">IF(ISERROR(INDIRECT(CONCATENATE($B105,"!E16"))),"",INDIRECT(CONCATENATE($B105,"!E16")))</f>
        <v>98.373637240206094</v>
      </c>
      <c r="O105" s="91">
        <f t="shared" ref="O105:O116" ca="true" si="22">IF(ISERROR(INDIRECT(CONCATENATE($B105,"!E23"))),"",INDIRECT(CONCATENATE($B105,"!E23")))</f>
        <v>100</v>
      </c>
      <c r="P105" s="92"/>
      <c r="Q105" s="92"/>
      <c r="R105" s="93">
        <f t="shared" ref="R105:R116" ca="true" si="23">IF(ISERROR(INDIRECT(CONCATENATE($B105,"!E21"))),"",INDIRECT(CONCATENATE($B105,"!E21")))</f>
        <v>0</v>
      </c>
      <c r="S105" s="1">
        <f t="shared" ref="S105:S116" ca="true" si="24">IF(ISERROR(INDIRECT(CONCATENATE($B105,"!F16"))),"",INDIRECT(CONCATENATE($B105,"!F16")))</f>
        <v>99.334421920208626</v>
      </c>
      <c r="T105" s="91">
        <f t="shared" ref="T105:T116" ca="true" si="25">IF(ISERROR(INDIRECT(CONCATENATE($B105,"!F23"))),"",INDIRECT(CONCATENATE($B105,"!F23")))</f>
        <v>100</v>
      </c>
      <c r="U105" s="92"/>
      <c r="V105" s="92"/>
      <c r="W105" s="93">
        <f t="shared" ref="W105:W116" ca="true" si="26">IF(ISERROR(INDIRECT(CONCATENATE($B105,"!F21"))),"",INDIRECT(CONCATENATE($B105,"!F21")))</f>
        <v>0</v>
      </c>
      <c r="X105" s="1">
        <f t="shared" ref="X105:X116" ca="true" si="27">IF(ISERROR(INDIRECT(CONCATENATE($B105,"!G16"))),"",INDIRECT(CONCATENATE($B105,"!G16")))</f>
        <v>99.509725136318366</v>
      </c>
      <c r="Y105" s="91">
        <f t="shared" ref="Y105:Y116" ca="true" si="28">IF(ISERROR(INDIRECT(CONCATENATE($B105,"!G23"))),"",INDIRECT(CONCATENATE($B105,"!G23")))</f>
        <v>100</v>
      </c>
      <c r="Z105" s="92"/>
      <c r="AA105" s="92"/>
      <c r="AB105" s="93">
        <f t="shared" ref="AB105:AB116" ca="true" si="29">IF(ISERROR(INDIRECT(CONCATENATE($B105,"!G221"))),"",INDIRECT(CONCATENATE($B105,"!G21")))</f>
        <v>0</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ca="true">IF(ISERROR(INDIRECT(CONCATENATE($B111,"!C16"))),"",INDIRECT(CONCATENATE($B111,"!C16")))</f>
        <v/>
      </c>
      <c r="E111" s="94" t="str">
        <f ca="true">IF(ISERROR(INDIRECT(CONCATENATE($B111,"!C23"))),"",INDIRECT(CONCATENATE($B111,"!C23")))</f>
        <v/>
      </c>
      <c r="F111" s="92"/>
      <c r="G111" s="92"/>
      <c r="H111" s="95" t="str">
        <f ca="true">IF(ISERROR(INDIRECT(CONCATENATE($B111,"!C21"))),"",INDIRECT(CONCATENATE($B111,"!C21")))</f>
        <v/>
      </c>
      <c r="I111" s="3" t="str">
        <f ca="true">IF(ISERROR(INDIRECT(CONCATENATE($B111,"!D16"))),"",INDIRECT(CONCATENATE($B111,"!D16")))</f>
        <v/>
      </c>
      <c r="J111" s="94" t="str">
        <f ca="true">IF(ISERROR(INDIRECT(CONCATENATE($B111,"!D23"))),"",INDIRECT(CONCATENATE($B111,"!D23")))</f>
        <v/>
      </c>
      <c r="K111" s="92"/>
      <c r="L111" s="92"/>
      <c r="M111" s="95" t="str">
        <f ca="true">IF(ISERROR(INDIRECT(CONCATENATE($B111,"!D21"))),"",INDIRECT(CONCATENATE($B111,"!D21")))</f>
        <v/>
      </c>
      <c r="N111" s="3" t="str">
        <f ca="true">IF(ISERROR(INDIRECT(CONCATENATE($B111,"!E16"))),"",INDIRECT(CONCATENATE($B111,"!E16")))</f>
        <v/>
      </c>
      <c r="O111" s="94" t="str">
        <f ca="true">IF(ISERROR(INDIRECT(CONCATENATE($B111,"!E23"))),"",INDIRECT(CONCATENATE($B111,"!E23")))</f>
        <v/>
      </c>
      <c r="P111" s="92"/>
      <c r="Q111" s="92"/>
      <c r="R111" s="95" t="str">
        <f ca="true">IF(ISERROR(INDIRECT(CONCATENATE($B111,"!E21"))),"",INDIRECT(CONCATENATE($B111,"!E21")))</f>
        <v/>
      </c>
      <c r="S111" s="3" t="str">
        <f ca="true">IF(ISERROR(INDIRECT(CONCATENATE($B111,"!F16"))),"",INDIRECT(CONCATENATE($B111,"!F16")))</f>
        <v/>
      </c>
      <c r="T111" s="94" t="str">
        <f ca="true">IF(ISERROR(INDIRECT(CONCATENATE($B111,"!F23"))),"",INDIRECT(CONCATENATE($B111,"!F23")))</f>
        <v/>
      </c>
      <c r="U111" s="92"/>
      <c r="V111" s="92"/>
      <c r="W111" s="95" t="str">
        <f ca="true">IF(ISERROR(INDIRECT(CONCATENATE($B111,"!F21"))),"",INDIRECT(CONCATENATE($B111,"!F21")))</f>
        <v/>
      </c>
      <c r="X111" s="3" t="str">
        <f ca="true">IF(ISERROR(INDIRECT(CONCATENATE($B111,"!G16"))),"",INDIRECT(CONCATENATE($B111,"!G16")))</f>
        <v/>
      </c>
      <c r="Y111" s="94" t="str">
        <f ca="true">IF(ISERROR(INDIRECT(CONCATENATE($B111,"!G23"))),"",INDIRECT(CONCATENATE($B111,"!G23")))</f>
        <v/>
      </c>
      <c r="Z111" s="92"/>
      <c r="AA111" s="92"/>
      <c r="AB111" s="95" t="str">
        <f ca="true">IF(ISERROR(INDIRECT(CONCATENATE($B111,"!G221"))),"",INDIRECT(CONCATENATE($B111,"!G21")))</f>
        <v/>
      </c>
    </row>
    <row r="112" x14ac:dyDescent="0.2">
      <c r="A112" s="90"/>
      <c r="B112" s="3"/>
      <c r="C112" s="4"/>
      <c r="D112" s="3" t="str">
        <f ca="true">IF(ISERROR(INDIRECT(CONCATENATE($B112,"!C16"))),"",INDIRECT(CONCATENATE($B112,"!C16")))</f>
        <v/>
      </c>
      <c r="E112" s="94" t="str">
        <f ca="true">IF(ISERROR(INDIRECT(CONCATENATE($B112,"!C23"))),"",INDIRECT(CONCATENATE($B112,"!C23")))</f>
        <v/>
      </c>
      <c r="F112" s="92"/>
      <c r="G112" s="92"/>
      <c r="H112" s="95" t="str">
        <f ca="true">IF(ISERROR(INDIRECT(CONCATENATE($B112,"!C21"))),"",INDIRECT(CONCATENATE($B112,"!C21")))</f>
        <v/>
      </c>
      <c r="I112" s="3" t="str">
        <f ca="true">IF(ISERROR(INDIRECT(CONCATENATE($B112,"!D16"))),"",INDIRECT(CONCATENATE($B112,"!D16")))</f>
        <v/>
      </c>
      <c r="J112" s="94" t="str">
        <f ca="true">IF(ISERROR(INDIRECT(CONCATENATE($B112,"!D23"))),"",INDIRECT(CONCATENATE($B112,"!D23")))</f>
        <v/>
      </c>
      <c r="K112" s="92"/>
      <c r="L112" s="92"/>
      <c r="M112" s="95" t="str">
        <f ca="true">IF(ISERROR(INDIRECT(CONCATENATE($B112,"!D21"))),"",INDIRECT(CONCATENATE($B112,"!D21")))</f>
        <v/>
      </c>
      <c r="N112" s="3" t="str">
        <f ca="true">IF(ISERROR(INDIRECT(CONCATENATE($B112,"!E16"))),"",INDIRECT(CONCATENATE($B112,"!E16")))</f>
        <v/>
      </c>
      <c r="O112" s="94" t="str">
        <f ca="true">IF(ISERROR(INDIRECT(CONCATENATE($B112,"!E23"))),"",INDIRECT(CONCATENATE($B112,"!E23")))</f>
        <v/>
      </c>
      <c r="P112" s="92"/>
      <c r="Q112" s="92"/>
      <c r="R112" s="95" t="str">
        <f ca="true">IF(ISERROR(INDIRECT(CONCATENATE($B112,"!E21"))),"",INDIRECT(CONCATENATE($B112,"!E21")))</f>
        <v/>
      </c>
      <c r="S112" s="3" t="str">
        <f ca="true">IF(ISERROR(INDIRECT(CONCATENATE($B112,"!F16"))),"",INDIRECT(CONCATENATE($B112,"!F16")))</f>
        <v/>
      </c>
      <c r="T112" s="94" t="str">
        <f ca="true">IF(ISERROR(INDIRECT(CONCATENATE($B112,"!F23"))),"",INDIRECT(CONCATENATE($B112,"!F23")))</f>
        <v/>
      </c>
      <c r="U112" s="92"/>
      <c r="V112" s="92"/>
      <c r="W112" s="95" t="str">
        <f ca="true">IF(ISERROR(INDIRECT(CONCATENATE($B112,"!F21"))),"",INDIRECT(CONCATENATE($B112,"!F21")))</f>
        <v/>
      </c>
      <c r="X112" s="3" t="str">
        <f ca="true">IF(ISERROR(INDIRECT(CONCATENATE($B112,"!G16"))),"",INDIRECT(CONCATENATE($B112,"!G16")))</f>
        <v/>
      </c>
      <c r="Y112" s="94" t="str">
        <f ca="true">IF(ISERROR(INDIRECT(CONCATENATE($B112,"!G23"))),"",INDIRECT(CONCATENATE($B112,"!G23")))</f>
        <v/>
      </c>
      <c r="Z112" s="92"/>
      <c r="AA112" s="92"/>
      <c r="AB112" s="95" t="str">
        <f ca="true">IF(ISERROR(INDIRECT(CONCATENATE($B112,"!G221"))),"",INDIRECT(CONCATENATE($B112,"!G21")))</f>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076" t="str">
        <f>CONCATENATE("National use of drinking water sources, ",C99,"–",C100)</f>
        <v>National use of drinking water sources, 2015–2020</v>
      </c>
      <c r="C118" s="1077"/>
      <c r="D118" s="1077"/>
      <c r="E118" s="1077"/>
      <c r="F118" s="1077"/>
      <c r="G118" s="1077"/>
      <c r="H118" s="1077"/>
      <c r="I118" s="1077"/>
      <c r="J118" s="1077"/>
      <c r="K118" s="1077"/>
      <c r="L118" s="1077"/>
      <c r="N118" s="101"/>
      <c r="O118" s="101"/>
      <c r="P118" s="101"/>
      <c r="Q118" s="101"/>
      <c r="R118" s="101"/>
      <c r="S118" s="1100" t="s">
        <v>11</v>
      </c>
      <c r="T118" s="1101"/>
      <c r="U118" s="1101"/>
      <c r="V118" s="1101"/>
      <c r="W118" s="1102"/>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t="str">
        <f t="shared" ref="E153:E158" ca="true" si="30">IF(ISERROR(INDIRECT(CONCATENATE($B153,"!M18"))),"",INDIRECT(CONCATENATE($B153,"!M18")))</f>
        <v/>
      </c>
      <c r="F153" s="104" t="str">
        <f t="shared" ref="F153:F158" ca="true" si="31">IF(ISERROR(INDIRECT(CONCATENATE($B153,"!M19"))),"",INDIRECT(CONCATENATE($B153,"!M19")))</f>
        <v/>
      </c>
      <c r="G153" s="104" t="str">
        <f t="shared" ref="G153:G158" ca="true" si="32">IF(ISERROR(INDIRECT(CONCATENATE($B153,"!M20"))),"",INDIRECT(CONCATENATE($B153,"!M20")))</f>
        <v/>
      </c>
      <c r="H153" s="104" t="str">
        <f t="shared" ref="H153:H158" ca="true" si="33">IF(ISERROR(INDIRECT(CONCATENATE($B153,"!M21"))),"",INDIRECT(CONCATENATE($B153,"!M21")))</f>
        <v/>
      </c>
      <c r="I153" s="104"/>
      <c r="J153" s="104" t="str">
        <f t="shared" ref="J153:J158" ca="true" si="34">IF(ISERROR(INDIRECT(CONCATENATE($B153,"!N18"))),"",INDIRECT(CONCATENATE($B153,"!N18")))</f>
        <v/>
      </c>
      <c r="K153" s="104" t="str">
        <f t="shared" ref="K153:K158" ca="true" si="35">IF(ISERROR(INDIRECT(CONCATENATE($B153,"!N19"))),"",INDIRECT(CONCATENATE($B153,"!N19")))</f>
        <v/>
      </c>
      <c r="L153" s="104" t="str">
        <f t="shared" ref="L153:L158" ca="true" si="36">IF(ISERROR(INDIRECT(CONCATENATE($B153,"!N20"))),"",INDIRECT(CONCATENATE($B153,"!N20")))</f>
        <v/>
      </c>
      <c r="M153" s="104" t="str">
        <f t="shared" ref="M153:M158" ca="true" si="37">IF(ISERROR(INDIRECT(CONCATENATE($B153,"!N21"))),"",INDIRECT(CONCATENATE($B153,"!N21")))</f>
        <v/>
      </c>
      <c r="N153" s="104"/>
      <c r="O153" s="104" t="str">
        <f t="shared" ref="O153:O158" ca="true" si="38">IF(ISERROR(INDIRECT(CONCATENATE($B153,"!O18"))),"",INDIRECT(CONCATENATE($B153,"!O18")))</f>
        <v/>
      </c>
      <c r="P153" s="104" t="str">
        <f t="shared" ref="P153:P158" ca="true" si="39">IF(ISERROR(INDIRECT(CONCATENATE($B153,"!O19"))),"",INDIRECT(CONCATENATE($B153,"!O19")))</f>
        <v/>
      </c>
      <c r="Q153" s="104" t="str">
        <f t="shared" ref="Q153:Q158" ca="true" si="40">IF(ISERROR(INDIRECT(CONCATENATE($B153,"!O20"))),"",INDIRECT(CONCATENATE($B153,"!O20")))</f>
        <v/>
      </c>
      <c r="R153" s="104" t="str">
        <f t="shared" ref="R153:R158" ca="true" si="41">IF(ISERROR(INDIRECT(CONCATENATE($B153,"!O21"))),"",INDIRECT(CONCATENATE($B153,"!O21")))</f>
        <v/>
      </c>
      <c r="S153" s="104"/>
      <c r="T153" s="104" t="str">
        <f t="shared" ref="T153:T158" ca="true" si="42">IF(ISERROR(INDIRECT(CONCATENATE($B153,"!P18"))),"",INDIRECT(CONCATENATE($B153,"!P18")))</f>
        <v/>
      </c>
      <c r="U153" s="104" t="str">
        <f t="shared" ref="U153:U158" ca="true" si="43">IF(ISERROR(INDIRECT(CONCATENATE($B153,"!P19"))),"",INDIRECT(CONCATENATE($B153,"!P19")))</f>
        <v/>
      </c>
      <c r="V153" s="104" t="str">
        <f t="shared" ref="V153:V158" ca="true" si="44">IF(ISERROR(INDIRECT(CONCATENATE($B153,"!P20"))),"",INDIRECT(CONCATENATE($B153,"!P20")))</f>
        <v/>
      </c>
      <c r="W153" s="104" t="str">
        <f t="shared" ref="W153:W158" ca="true" si="45">IF(ISERROR(INDIRECT(CONCATENATE($B153,"!P21"))),"",INDIRECT(CONCATENATE($B153,"!P21")))</f>
        <v/>
      </c>
      <c r="X153" s="104"/>
      <c r="Y153" s="104" t="str">
        <f t="shared" ref="Y153:Y158" ca="true" si="46">IF(ISERROR(INDIRECT(CONCATENATE($B153,"!Q18"))),"",INDIRECT(CONCATENATE($B153,"!Q18")))</f>
        <v/>
      </c>
      <c r="Z153" s="104" t="str">
        <f t="shared" ref="Z153:Z158" ca="true" si="47">IF(ISERROR(INDIRECT(CONCATENATE($B153,"!Q19"))),"",INDIRECT(CONCATENATE($B153,"!Q19")))</f>
        <v/>
      </c>
      <c r="AA153" s="104" t="str">
        <f t="shared" ref="AA153:AA158" ca="true" si="48">IF(ISERROR(INDIRECT(CONCATENATE($B153,"!Q20"))),"",INDIRECT(CONCATENATE($B153,"!Q20")))</f>
        <v/>
      </c>
      <c r="AB153" s="104" t="str">
        <f t="shared" ref="AB153:AB158" ca="true" si="49">IF(ISERROR(INDIRECT(CONCATENATE($B153,"!Q21"))),"",INDIRECT(CONCATENATE($B153,"!Q1")))</f>
        <v/>
      </c>
    </row>
    <row r="154" x14ac:dyDescent="0.2">
      <c r="C154" s="103"/>
      <c r="D154" s="103"/>
      <c r="E154" s="104" t="str">
        <f t="shared" ca="true" si="30"/>
        <v/>
      </c>
      <c r="F154" s="104" t="str">
        <f t="shared" ca="true" si="31"/>
        <v/>
      </c>
      <c r="G154" s="104" t="str">
        <f t="shared" ca="true" si="32"/>
        <v/>
      </c>
      <c r="H154" s="104" t="str">
        <f t="shared" ca="true" si="33"/>
        <v/>
      </c>
      <c r="I154" s="104"/>
      <c r="J154" s="104" t="str">
        <f t="shared" ca="true" si="34"/>
        <v/>
      </c>
      <c r="K154" s="104" t="str">
        <f t="shared" ca="true" si="35"/>
        <v/>
      </c>
      <c r="L154" s="104" t="str">
        <f t="shared" ca="true" si="36"/>
        <v/>
      </c>
      <c r="M154" s="104" t="str">
        <f t="shared" ca="true" si="37"/>
        <v/>
      </c>
      <c r="N154" s="104"/>
      <c r="O154" s="104" t="str">
        <f t="shared" ca="true" si="38"/>
        <v/>
      </c>
      <c r="P154" s="104" t="str">
        <f t="shared" ca="true" si="39"/>
        <v/>
      </c>
      <c r="Q154" s="104" t="str">
        <f t="shared" ca="true" si="40"/>
        <v/>
      </c>
      <c r="R154" s="104" t="str">
        <f t="shared" ca="true" si="41"/>
        <v/>
      </c>
      <c r="S154" s="104"/>
      <c r="T154" s="104" t="str">
        <f t="shared" ca="true" si="42"/>
        <v/>
      </c>
      <c r="U154" s="104" t="str">
        <f t="shared" ca="true" si="43"/>
        <v/>
      </c>
      <c r="V154" s="104" t="str">
        <f t="shared" ca="true" si="44"/>
        <v/>
      </c>
      <c r="W154" s="104" t="str">
        <f t="shared" ca="true" si="45"/>
        <v/>
      </c>
      <c r="X154" s="104"/>
      <c r="Y154" s="104" t="str">
        <f t="shared" ca="true" si="46"/>
        <v/>
      </c>
      <c r="Z154" s="104" t="str">
        <f t="shared" ca="true" si="47"/>
        <v/>
      </c>
      <c r="AA154" s="104" t="str">
        <f t="shared" ca="true" si="48"/>
        <v/>
      </c>
      <c r="AB154" s="104" t="str">
        <f t="shared" ca="true" si="49"/>
        <v/>
      </c>
    </row>
    <row r="155" x14ac:dyDescent="0.2">
      <c r="C155" s="103"/>
      <c r="D155" s="103"/>
      <c r="E155" s="104" t="str">
        <f t="shared" ca="true" si="30"/>
        <v/>
      </c>
      <c r="F155" s="104" t="str">
        <f t="shared" ca="true" si="31"/>
        <v/>
      </c>
      <c r="G155" s="104" t="str">
        <f t="shared" ca="true" si="32"/>
        <v/>
      </c>
      <c r="H155" s="104" t="str">
        <f t="shared" ca="true" si="33"/>
        <v/>
      </c>
      <c r="I155" s="104"/>
      <c r="J155" s="104" t="str">
        <f t="shared" ca="true" si="34"/>
        <v/>
      </c>
      <c r="K155" s="104" t="str">
        <f t="shared" ca="true" si="35"/>
        <v/>
      </c>
      <c r="L155" s="104" t="str">
        <f t="shared" ca="true" si="36"/>
        <v/>
      </c>
      <c r="M155" s="104" t="str">
        <f t="shared" ca="true" si="37"/>
        <v/>
      </c>
      <c r="N155" s="104"/>
      <c r="O155" s="104" t="str">
        <f t="shared" ca="true" si="38"/>
        <v/>
      </c>
      <c r="P155" s="104" t="str">
        <f t="shared" ca="true" si="39"/>
        <v/>
      </c>
      <c r="Q155" s="104" t="str">
        <f t="shared" ca="true" si="40"/>
        <v/>
      </c>
      <c r="R155" s="104" t="str">
        <f t="shared" ca="true" si="41"/>
        <v/>
      </c>
      <c r="S155" s="104"/>
      <c r="T155" s="104" t="str">
        <f t="shared" ca="true" si="42"/>
        <v/>
      </c>
      <c r="U155" s="104" t="str">
        <f t="shared" ca="true" si="43"/>
        <v/>
      </c>
      <c r="V155" s="104" t="str">
        <f t="shared" ca="true" si="44"/>
        <v/>
      </c>
      <c r="W155" s="104" t="str">
        <f t="shared" ca="true" si="45"/>
        <v/>
      </c>
      <c r="X155" s="104"/>
      <c r="Y155" s="104" t="str">
        <f t="shared" ca="true" si="46"/>
        <v/>
      </c>
      <c r="Z155" s="104" t="str">
        <f t="shared" ca="true" si="47"/>
        <v/>
      </c>
      <c r="AA155" s="104" t="str">
        <f t="shared" ca="true" si="48"/>
        <v/>
      </c>
      <c r="AB155" s="104" t="str">
        <f t="shared" ca="true" si="49"/>
        <v/>
      </c>
    </row>
    <row r="156" x14ac:dyDescent="0.2">
      <c r="C156" s="103"/>
      <c r="D156" s="103"/>
      <c r="E156" s="104" t="str">
        <f t="shared" ca="true" si="30"/>
        <v/>
      </c>
      <c r="F156" s="104" t="str">
        <f t="shared" ca="true" si="31"/>
        <v/>
      </c>
      <c r="G156" s="104" t="str">
        <f t="shared" ca="true" si="32"/>
        <v/>
      </c>
      <c r="H156" s="104" t="str">
        <f t="shared" ca="true" si="33"/>
        <v/>
      </c>
      <c r="I156" s="104"/>
      <c r="J156" s="104" t="str">
        <f t="shared" ca="true" si="34"/>
        <v/>
      </c>
      <c r="K156" s="104" t="str">
        <f t="shared" ca="true" si="35"/>
        <v/>
      </c>
      <c r="L156" s="104" t="str">
        <f t="shared" ca="true" si="36"/>
        <v/>
      </c>
      <c r="M156" s="104" t="str">
        <f t="shared" ca="true" si="37"/>
        <v/>
      </c>
      <c r="N156" s="104"/>
      <c r="O156" s="104" t="str">
        <f t="shared" ca="true" si="38"/>
        <v/>
      </c>
      <c r="P156" s="104" t="str">
        <f t="shared" ca="true" si="39"/>
        <v/>
      </c>
      <c r="Q156" s="104" t="str">
        <f t="shared" ca="true" si="40"/>
        <v/>
      </c>
      <c r="R156" s="104" t="str">
        <f t="shared" ca="true" si="41"/>
        <v/>
      </c>
      <c r="S156" s="104"/>
      <c r="T156" s="104" t="str">
        <f t="shared" ca="true" si="42"/>
        <v/>
      </c>
      <c r="U156" s="104" t="str">
        <f t="shared" ca="true" si="43"/>
        <v/>
      </c>
      <c r="V156" s="104" t="str">
        <f t="shared" ca="true" si="44"/>
        <v/>
      </c>
      <c r="W156" s="104" t="str">
        <f t="shared" ca="true" si="45"/>
        <v/>
      </c>
      <c r="X156" s="104"/>
      <c r="Y156" s="104" t="str">
        <f t="shared" ca="true" si="46"/>
        <v/>
      </c>
      <c r="Z156" s="104" t="str">
        <f t="shared" ca="true" si="47"/>
        <v/>
      </c>
      <c r="AA156" s="104" t="str">
        <f t="shared" ca="true" si="48"/>
        <v/>
      </c>
      <c r="AB156" s="104" t="str">
        <f t="shared" ca="true" si="49"/>
        <v/>
      </c>
    </row>
    <row r="157" x14ac:dyDescent="0.2">
      <c r="B157" s="104"/>
      <c r="C157" s="103"/>
      <c r="D157" s="103"/>
      <c r="E157" s="104" t="str">
        <f t="shared" ca="true" si="30"/>
        <v/>
      </c>
      <c r="F157" s="104" t="str">
        <f t="shared" ca="true" si="31"/>
        <v/>
      </c>
      <c r="G157" s="104" t="str">
        <f t="shared" ca="true" si="32"/>
        <v/>
      </c>
      <c r="H157" s="104" t="str">
        <f t="shared" ca="true" si="33"/>
        <v/>
      </c>
      <c r="I157" s="104"/>
      <c r="J157" s="104" t="str">
        <f t="shared" ca="true" si="34"/>
        <v/>
      </c>
      <c r="K157" s="104" t="str">
        <f t="shared" ca="true" si="35"/>
        <v/>
      </c>
      <c r="L157" s="104" t="str">
        <f t="shared" ca="true" si="36"/>
        <v/>
      </c>
      <c r="M157" s="104" t="str">
        <f t="shared" ca="true" si="37"/>
        <v/>
      </c>
      <c r="N157" s="104"/>
      <c r="O157" s="104" t="str">
        <f t="shared" ca="true" si="38"/>
        <v/>
      </c>
      <c r="P157" s="104" t="str">
        <f t="shared" ca="true" si="39"/>
        <v/>
      </c>
      <c r="Q157" s="104" t="str">
        <f t="shared" ca="true" si="40"/>
        <v/>
      </c>
      <c r="R157" s="104" t="str">
        <f t="shared" ca="true" si="41"/>
        <v/>
      </c>
      <c r="S157" s="104"/>
      <c r="T157" s="104" t="str">
        <f t="shared" ca="true" si="42"/>
        <v/>
      </c>
      <c r="U157" s="104" t="str">
        <f t="shared" ca="true" si="43"/>
        <v/>
      </c>
      <c r="V157" s="104" t="str">
        <f t="shared" ca="true" si="44"/>
        <v/>
      </c>
      <c r="W157" s="104" t="str">
        <f t="shared" ca="true" si="45"/>
        <v/>
      </c>
      <c r="X157" s="104"/>
      <c r="Y157" s="104" t="str">
        <f t="shared" ca="true" si="46"/>
        <v/>
      </c>
      <c r="Z157" s="104" t="str">
        <f t="shared" ca="true" si="47"/>
        <v/>
      </c>
      <c r="AA157" s="104" t="str">
        <f t="shared" ca="true" si="48"/>
        <v/>
      </c>
      <c r="AB157" s="104" t="str">
        <f t="shared" ca="true" si="49"/>
        <v/>
      </c>
    </row>
    <row r="158" x14ac:dyDescent="0.2">
      <c r="B158" s="104"/>
      <c r="C158" s="103"/>
      <c r="D158" s="103"/>
      <c r="E158" s="104" t="str">
        <f t="shared" ca="true" si="30"/>
        <v/>
      </c>
      <c r="F158" s="104" t="str">
        <f t="shared" ca="true" si="31"/>
        <v/>
      </c>
      <c r="G158" s="104" t="str">
        <f t="shared" ca="true" si="32"/>
        <v/>
      </c>
      <c r="H158" s="104" t="str">
        <f t="shared" ca="true" si="33"/>
        <v/>
      </c>
      <c r="I158" s="104"/>
      <c r="J158" s="104" t="str">
        <f t="shared" ca="true" si="34"/>
        <v/>
      </c>
      <c r="K158" s="104" t="str">
        <f t="shared" ca="true" si="35"/>
        <v/>
      </c>
      <c r="L158" s="104" t="str">
        <f t="shared" ca="true" si="36"/>
        <v/>
      </c>
      <c r="M158" s="104" t="str">
        <f t="shared" ca="true" si="37"/>
        <v/>
      </c>
      <c r="N158" s="104"/>
      <c r="O158" s="104" t="str">
        <f t="shared" ca="true" si="38"/>
        <v/>
      </c>
      <c r="P158" s="104" t="str">
        <f t="shared" ca="true" si="39"/>
        <v/>
      </c>
      <c r="Q158" s="104" t="str">
        <f t="shared" ca="true" si="40"/>
        <v/>
      </c>
      <c r="R158" s="104" t="str">
        <f t="shared" ca="true" si="41"/>
        <v/>
      </c>
      <c r="S158" s="104"/>
      <c r="T158" s="104" t="str">
        <f t="shared" ca="true" si="42"/>
        <v/>
      </c>
      <c r="U158" s="104" t="str">
        <f t="shared" ca="true" si="43"/>
        <v/>
      </c>
      <c r="V158" s="104" t="str">
        <f t="shared" ca="true" si="44"/>
        <v/>
      </c>
      <c r="W158" s="104" t="str">
        <f t="shared" ca="true" si="45"/>
        <v/>
      </c>
      <c r="X158" s="104"/>
      <c r="Y158" s="104" t="str">
        <f t="shared" ca="true" si="46"/>
        <v/>
      </c>
      <c r="Z158" s="104" t="str">
        <f t="shared" ca="true" si="47"/>
        <v/>
      </c>
      <c r="AA158" s="104" t="str">
        <f t="shared" ca="true" si="48"/>
        <v/>
      </c>
      <c r="AB158" s="104" t="str">
        <f t="shared" ca="true" si="49"/>
        <v/>
      </c>
    </row>
    <row r="197" s="43" customFormat="true" ht="16.5" customHeight="true" x14ac:dyDescent="0.2">
      <c r="A197" s="1098" t="s">
        <v>6</v>
      </c>
      <c r="B197" s="1098"/>
      <c r="C197" s="1098"/>
      <c r="D197" s="1095" t="s">
        <v>0</v>
      </c>
      <c r="E197" s="1096"/>
      <c r="F197" s="1096"/>
      <c r="G197" s="1096"/>
      <c r="H197" s="1097"/>
      <c r="I197" s="1095" t="s">
        <v>1</v>
      </c>
      <c r="J197" s="1096"/>
      <c r="K197" s="1096"/>
      <c r="L197" s="1096"/>
      <c r="M197" s="1097"/>
      <c r="N197" s="1095" t="s">
        <v>2</v>
      </c>
      <c r="O197" s="1096"/>
      <c r="P197" s="1096"/>
      <c r="Q197" s="1096"/>
      <c r="R197" s="1097"/>
      <c r="S197" s="1095" t="s">
        <v>3</v>
      </c>
      <c r="T197" s="1096"/>
      <c r="U197" s="1096"/>
      <c r="V197" s="1096"/>
      <c r="W197" s="1097"/>
      <c r="X197" s="1095" t="s">
        <v>4</v>
      </c>
      <c r="Y197" s="1096"/>
      <c r="Z197" s="1096"/>
      <c r="AA197" s="1096"/>
      <c r="AB197" s="1097"/>
    </row>
    <row r="198" s="47" customFormat="true" ht="22.5" customHeight="true" x14ac:dyDescent="0.2">
      <c r="A198" s="1111"/>
      <c r="B198" s="1111"/>
      <c r="C198" s="1111"/>
      <c r="D198" s="57" t="s">
        <v>14</v>
      </c>
      <c r="E198" s="58" t="s">
        <v>15</v>
      </c>
      <c r="F198" s="45" t="s">
        <v>16</v>
      </c>
      <c r="G198" s="45" t="s">
        <v>22</v>
      </c>
      <c r="H198" s="46" t="s">
        <v>17</v>
      </c>
      <c r="I198" s="57" t="s">
        <v>14</v>
      </c>
      <c r="J198" s="58" t="s">
        <v>15</v>
      </c>
      <c r="K198" s="45" t="s">
        <v>16</v>
      </c>
      <c r="L198" s="45" t="s">
        <v>22</v>
      </c>
      <c r="M198" s="46" t="s">
        <v>17</v>
      </c>
      <c r="N198" s="57" t="s">
        <v>14</v>
      </c>
      <c r="O198" s="58" t="s">
        <v>15</v>
      </c>
      <c r="P198" s="45" t="s">
        <v>16</v>
      </c>
      <c r="Q198" s="45" t="s">
        <v>22</v>
      </c>
      <c r="R198" s="46" t="s">
        <v>17</v>
      </c>
      <c r="S198" s="57" t="s">
        <v>14</v>
      </c>
      <c r="T198" s="58" t="s">
        <v>15</v>
      </c>
      <c r="U198" s="45" t="s">
        <v>16</v>
      </c>
      <c r="V198" s="45" t="s">
        <v>22</v>
      </c>
      <c r="W198" s="46" t="s">
        <v>17</v>
      </c>
      <c r="X198" s="57" t="s">
        <v>14</v>
      </c>
      <c r="Y198" s="58" t="s">
        <v>15</v>
      </c>
      <c r="Z198" s="45" t="s">
        <v>16</v>
      </c>
      <c r="AA198" s="45" t="s">
        <v>22</v>
      </c>
      <c r="AB198" s="46" t="s">
        <v>17</v>
      </c>
    </row>
    <row r="199" s="67" customFormat="true" ht="15" customHeight="true" x14ac:dyDescent="0.2">
      <c r="A199" s="1103" t="s">
        <v>10</v>
      </c>
      <c r="B199" s="1104"/>
      <c r="C199" s="226">
        <v>2015</v>
      </c>
      <c r="D199" s="59">
        <f ca="true">IF((D201+H201)&gt;100,D201*100/(D201+H201),D201)</f>
        <v>98.119595934795825</v>
      </c>
      <c r="E199" s="60">
        <f ca="true">D199*AVERAGEIF(E205:E216,"&gt;0")/100</f>
        <v>98.119595934795839</v>
      </c>
      <c r="F199" s="61">
        <f ca="true">D199*(100-AVERAGEIF(E205:E216,"&gt;0"))/100</f>
        <v>0</v>
      </c>
      <c r="G199" s="62">
        <f ca="true">100-(E199+F199+H199)</f>
        <v>1.8804040652041607</v>
      </c>
      <c r="H199" s="63">
        <f ca="true">IF((D201+H201)&gt;100,H201*100/(D201+H201),H201)</f>
        <v>0</v>
      </c>
      <c r="I199" s="59">
        <f ca="true">IF((I201+M201)&gt;100,I201*100/(I201+M201),I201)</f>
        <v>97.909937345536662</v>
      </c>
      <c r="J199" s="60">
        <f ca="true">I199*AVERAGEIF(J205:J216,"&gt;0")/100</f>
        <v>97.909937345536662</v>
      </c>
      <c r="K199" s="64">
        <f ca="true">I199*(100-AVERAGEIF(J205:J216,"&gt;0"))/100</f>
        <v>0</v>
      </c>
      <c r="L199" s="65">
        <f ca="true">100-(J199+K199+M199)</f>
        <v>2.0900626544633383</v>
      </c>
      <c r="M199" s="66">
        <f ca="true">IF((I201+M201)&gt;100,M201*100/(I201+M201),M201)</f>
        <v>0</v>
      </c>
      <c r="N199" s="59">
        <f ca="true">IF((N201+R201)&gt;100,N201*100/(N201+R201),N201)</f>
        <v>100</v>
      </c>
      <c r="O199" s="60">
        <f ca="true">N199*AVERAGEIF(O205:O216,"&gt;0")/100</f>
        <v>100</v>
      </c>
      <c r="P199" s="64">
        <f ca="true">N199*(100-AVERAGEIF(O205:O216,"&gt;0"))/100</f>
        <v>0</v>
      </c>
      <c r="Q199" s="65">
        <f ca="true">100-(O199+P199+R199)</f>
        <v>0</v>
      </c>
      <c r="R199" s="66">
        <f ca="true">IF((N201+R201)&gt;100,R201*100/(N201+R201),R201)</f>
        <v>0</v>
      </c>
      <c r="S199" s="59">
        <f ca="true">IF((S201+W201)&gt;100,S201*100/(S201+W201),S201)</f>
        <v>100</v>
      </c>
      <c r="T199" s="60">
        <f ca="true">S199*AVERAGEIF(T205:T216,"&gt;0")/100</f>
        <v>100</v>
      </c>
      <c r="U199" s="64">
        <f ca="true">S199*(100-AVERAGEIF(T205:T216,"&gt;0"))/100</f>
        <v>0</v>
      </c>
      <c r="V199" s="65">
        <f ca="true">100-(T199+U199+W199)</f>
        <v>0</v>
      </c>
      <c r="W199" s="66">
        <f ca="true">IF((S201+W201)&gt;100,W201*100/(S201+W201),W201)</f>
        <v>0</v>
      </c>
      <c r="X199" s="59">
        <f ca="true">IF((X201+AB201)&gt;100,X201*100/(X201+AB201),X201)</f>
        <v>100</v>
      </c>
      <c r="Y199" s="60">
        <f ca="true">X199*AVERAGEIF(Y205:Y216,"&gt;0")/100</f>
        <v>100</v>
      </c>
      <c r="Z199" s="64">
        <f ca="true">X199*(100-AVERAGEIF(Y205:Y216,"&gt;0"))/100</f>
        <v>0</v>
      </c>
      <c r="AA199" s="65">
        <f ca="true">100-(Y199+Z199+AB199)</f>
        <v>0</v>
      </c>
      <c r="AB199" s="66">
        <f ca="true">IF((X201+AB201)&gt;100,AB201*100/(X201+AB201),AB201)</f>
        <v>0</v>
      </c>
    </row>
    <row r="200" s="67" customFormat="true" ht="15" customHeight="true" x14ac:dyDescent="0.2">
      <c r="A200" s="1105"/>
      <c r="B200" s="1106"/>
      <c r="C200" s="227">
        <v>2020</v>
      </c>
      <c r="D200" s="68">
        <f ca="true">IF((D202+H202)&gt;100,D202*100/(D202+H202),D202)</f>
        <v>98.119595934795825</v>
      </c>
      <c r="E200" s="69">
        <f ca="true">D200*AVERAGEIF(E205:E216,"&gt;0")/100</f>
        <v>98.119595934795839</v>
      </c>
      <c r="F200" s="70">
        <f ca="true">D200*(100-AVERAGEIF(E205:E216,"&gt;0"))/100</f>
        <v>0</v>
      </c>
      <c r="G200" s="71">
        <f ca="true">100-(E200+F200+H200)</f>
        <v>1.8804040652041607</v>
      </c>
      <c r="H200" s="72">
        <f ca="true">IF((D202+H202)&gt;100,H202*100/(D202+H202),H202)</f>
        <v>0</v>
      </c>
      <c r="I200" s="68">
        <f ca="true">IF((I202+M202)&gt;100,I202*100/(I202+M202),I202)</f>
        <v>97.909937345536662</v>
      </c>
      <c r="J200" s="69">
        <f ca="true">I200*AVERAGEIF(J205:J216,"&gt;0")/100</f>
        <v>97.909937345536662</v>
      </c>
      <c r="K200" s="70">
        <f ca="true">I200*(100-AVERAGEIF(J205:J216,"&gt;0"))/100</f>
        <v>0</v>
      </c>
      <c r="L200" s="71">
        <f ca="true">100-(J200+K200+M200)</f>
        <v>2.0900626544633383</v>
      </c>
      <c r="M200" s="72">
        <f ca="true">IF((I202+M202)&gt;100,M202*100/(I202+M202),M202)</f>
        <v>0</v>
      </c>
      <c r="N200" s="68">
        <f ca="true">IF((N202+R202)&gt;100,N202*100/(N202+R202),N202)</f>
        <v>100</v>
      </c>
      <c r="O200" s="69">
        <f ca="true">N200*AVERAGEIF(O205:O216,"&gt;0")/100</f>
        <v>100</v>
      </c>
      <c r="P200" s="70">
        <f ca="true">N200*(100-AVERAGEIF(O205:O216,"&gt;0"))/100</f>
        <v>0</v>
      </c>
      <c r="Q200" s="71">
        <f ca="true">100-(O200+P200+R200)</f>
        <v>0</v>
      </c>
      <c r="R200" s="72">
        <f ca="true">IF((N202+R202)&gt;100,R202*100/(N202+R202),R202)</f>
        <v>0</v>
      </c>
      <c r="S200" s="68">
        <f ca="true">IF((S202+W202)&gt;100,S202*100/(S202+W202),S202)</f>
        <v>100</v>
      </c>
      <c r="T200" s="69">
        <f ca="true">S200*AVERAGEIF(T205:T216,"&gt;0")/100</f>
        <v>100</v>
      </c>
      <c r="U200" s="70">
        <f ca="true">S200*(100-AVERAGEIF(T205:T216,"&gt;0"))/100</f>
        <v>0</v>
      </c>
      <c r="V200" s="71">
        <f ca="true">100-(T200+U200+W200)</f>
        <v>0</v>
      </c>
      <c r="W200" s="72">
        <f ca="true">IF((S202+W202)&gt;100,W202*100/(S202+W202),W202)</f>
        <v>0</v>
      </c>
      <c r="X200" s="68">
        <f ca="true">IF((X202+AB202)&gt;100,X202*100/(X202+AB202),X202)</f>
        <v>100</v>
      </c>
      <c r="Y200" s="69">
        <f ca="true">X200*AVERAGEIF(Y205:Y216,"&gt;0")/100</f>
        <v>100</v>
      </c>
      <c r="Z200" s="70">
        <f ca="true">X200*(100-AVERAGEIF(Y205:Y216,"&gt;0"))/100</f>
        <v>0</v>
      </c>
      <c r="AA200" s="71">
        <f ca="true">100-(Y200+Z200+AB200)</f>
        <v>0</v>
      </c>
      <c r="AB200" s="72">
        <f ca="true">IF((X202+AB202)&gt;100,AB202*100/(X202+AB202),AB202)</f>
        <v>0</v>
      </c>
    </row>
    <row r="201" hidden="true" x14ac:dyDescent="0.2">
      <c r="A201" s="1107" t="s">
        <v>12</v>
      </c>
      <c r="B201" s="1108"/>
      <c r="C201" s="73">
        <f>MinRegYear(C199,C205:C216)</f>
        <v>2017</v>
      </c>
      <c r="D201" s="74">
        <f ca="true">IF(MAX(C205:C216)-MIN(C205:C216)&lt;5,AVERAGEIF(C205:C216,"&gt;0",D205:D216),
IF(FORECAST($C201,D$205:D$216,$C$205:$C$216)&lt;0,0,
IF(FORECAST($C201,D$205:D$216,$C$205:$C$216)&gt;100,100,
FORECAST($C201,D$205:D$216,$C$205:$C$216))))</f>
        <v>98.119595934795825</v>
      </c>
      <c r="E201" s="75"/>
      <c r="F201" s="76"/>
      <c r="G201" s="76"/>
      <c r="H201" s="77">
        <f ca="true">IF(MAX(C205:C216)-MIN(C205:C216)&lt;5,AVERAGEIF(C205:C216,"&gt;0",H205:H216),
IF(FORECAST($C201,H$205:H$216,$C$205:$C$216)&lt;0,0,
IF(FORECAST($C201,H$205:H$216,$C$205:$C$216)&gt;100,100,
FORECAST($C201,H$205:H$216,$C$205:$C$216))))</f>
        <v>0</v>
      </c>
      <c r="I201" s="74">
        <f ca="true">IF(MAX(C205:C216)-MIN(C205:C216)&lt;5,AVERAGEIF(C205:C216,"&gt;0",I205:I216),
IF(FORECAST($C201,I$205:I$216,$C$205:$C$216)&lt;0,0,
IF(FORECAST($C201,I$205:I$216,$C$205:$C$216)&gt;100,100,
FORECAST($C201,I$205:I$216,$C$205:$C$216))))</f>
        <v>97.909937345536662</v>
      </c>
      <c r="J201" s="75"/>
      <c r="K201" s="76"/>
      <c r="L201" s="76"/>
      <c r="M201" s="77">
        <f ca="true">IF(MAX(C205:C216)-MIN(C205:C216)&lt;5,AVERAGEIF(C205:C216,"&gt;0",M205:M216),
IF(FORECAST($C201,M$205:M$216,$C$205:$C$216)&lt;0,0,
IF(FORECAST($C201,M$205:M$216,$C$205:$C$216)&gt;100,100,
FORECAST($C201,M$205:M$216,$C$205:$C$216))))</f>
        <v>0</v>
      </c>
      <c r="N201" s="74">
        <f ca="true">IF(MAX(C205:C216)-MIN(C205:C216)&lt;5,AVERAGEIF(C205:C216,"&gt;0",N205:N216),
IF(FORECAST($C201,N$205:N$216,$C$205:$C$216)&lt;0,0,
IF(FORECAST($C201,N$205:N$216,$C$205:$C$216)&gt;100,100,
FORECAST($C201,N$205:N$216,$C$205:$C$216))))</f>
        <v>100</v>
      </c>
      <c r="O201" s="75"/>
      <c r="P201" s="76"/>
      <c r="Q201" s="76"/>
      <c r="R201" s="77">
        <f ca="true">IF(MAX(C205:C216)-MIN(C205:C216)&lt;5,AVERAGEIF(C205:C216,"&gt;0",R205:R216),
IF(FORECAST($C201,R$205:R$216,$C$205:$C$216)&lt;0,0,
IF(FORECAST($C201,R$205:R$216,$C$205:$C$216)&gt;100,100,
FORECAST($C201,R$205:R$216,$C$205:$C$216))))</f>
        <v>0</v>
      </c>
      <c r="S201" s="74">
        <f ca="true">IF(MAX(C205:C216)-MIN(C205:C216)&lt;5,AVERAGEIF(C205:C216,"&gt;0",S205:S216),
IF(FORECAST($C201,S$205:S$216,$C$205:$C$216)&lt;0,0,
IF(FORECAST($C201,S$205:S$216,$C$205:$C$216)&gt;100,100,
FORECAST($C201,S$205:S$216,$C$205:$C$216))))</f>
        <v>100</v>
      </c>
      <c r="T201" s="75"/>
      <c r="U201" s="76"/>
      <c r="V201" s="76"/>
      <c r="W201" s="77">
        <f ca="true">IF(MAX(C205:C216)-MIN(C205:C216)&lt;5,AVERAGEIF(C205:C216,"&gt;0",W205:W216),
IF(FORECAST($C201,W$205:W$216,$C$205:$C$216)&lt;0,0,
IF(FORECAST($C201,W$205:W$216,$C$205:$C$216)&gt;100,100,
FORECAST($C201,W$205:W$216,$C$205:$C$216))))</f>
        <v>0</v>
      </c>
      <c r="X201" s="74">
        <f ca="true">IF(MAX(C205:C216)-MIN(C205:C216)&lt;5,AVERAGEIF(C205:C216,"&gt;0",X205:X216),
IF(FORECAST($C201,X$205:X$216,$C$205:$C$216)&lt;0,0,
IF(FORECAST($C201,X$205:X$216,$C$205:$C$216)&gt;100,100,
FORECAST($C201,X$205:X$216,$C$205:$C$216))))</f>
        <v>100</v>
      </c>
      <c r="Y201" s="75"/>
      <c r="Z201" s="76"/>
      <c r="AA201" s="76"/>
      <c r="AB201" s="77">
        <f ca="true">IF(MAX(C205:C216)-MIN(C205:C216)&lt;5,AVERAGEIF(C205:C216,"&gt;0",AB205:AB216),
IF(FORECAST($C201,AB$205:AB$216,$C$205:$C$216)&lt;0,0,
IF(FORECAST($C201,AB$205:AB$216,$C$205:$C$216)&gt;100,100,
FORECAST($C201,AB$205:AB$216,$C$205:$C$216))))</f>
        <v>0</v>
      </c>
    </row>
    <row r="202" hidden="true" x14ac:dyDescent="0.2">
      <c r="A202" s="1109"/>
      <c r="B202" s="1110"/>
      <c r="C202" s="52">
        <f>MaxRegYear(C200,C205:C216)</f>
        <v>2020</v>
      </c>
      <c r="D202" s="78">
        <f ca="true">IF(MAX(C205:C216)-MIN(C205:C216)&lt;5,AVERAGEIF(C205:C216,"&gt;0",D205:D216),
IF(FORECAST($C202,D$205:D$216,$C$205:$C$216)&lt;0,0,
IF(FORECAST($C202,D$205:D$216,$C$205:$C$216)&gt;100,100,
FORECAST($C202,D$205:D$216,$C$205:$C$216))))</f>
        <v>98.119595934795825</v>
      </c>
      <c r="E202" s="79"/>
      <c r="F202" s="80"/>
      <c r="G202" s="80"/>
      <c r="H202" s="81">
        <f ca="true">IF(MAX(C205:C216)-MIN(C205:C216)&lt;5,AVERAGEIF(C205:C216,"&gt;0",H205:H216),
IF(FORECAST($C202,H$205:H$216,$C$205:$C$216)&lt;0,0,
IF(FORECAST($C202,H$205:H$216,$C$205:$C$216)&gt;100,100,
FORECAST($C202,H$205:H$216,$C$205:$C$216))))</f>
        <v>0</v>
      </c>
      <c r="I202" s="78">
        <f ca="true">IF(MAX(C205:C216)-MIN(C205:C216)&lt;5,AVERAGEIF(C205:C216,"&gt;0",I205:I216),
IF(FORECAST($C202,I$205:I$216,$C$205:$C$216)&lt;0,0,
IF(FORECAST($C202,I$205:I$216,$C$205:$C$216)&gt;100,100,
FORECAST($C202,I$205:I$216,$C$205:$C$216))))</f>
        <v>97.909937345536662</v>
      </c>
      <c r="J202" s="79"/>
      <c r="K202" s="80"/>
      <c r="L202" s="80"/>
      <c r="M202" s="81">
        <f ca="true">IF(MAX(C205:C216)-MIN(C205:C216)&lt;5,AVERAGEIF(C205:C216,"&gt;0",M205:M216),
IF(FORECAST($C202,M$205:M$216,$C$205:$C$216)&lt;0,0,
IF(FORECAST($C202,M$205:M$216,$C$205:$C$216)&gt;100,100,
FORECAST($C202,M$205:M$216,$C$205:$C$216))))</f>
        <v>0</v>
      </c>
      <c r="N202" s="78">
        <f ca="true">IF(MAX(C205:C216)-MIN(C205:C216)&lt;5,AVERAGEIF(C205:C216,"&gt;0",N205:N216),
IF(FORECAST($C202,N$205:N$216,$C$205:$C$216)&lt;0,0,
IF(FORECAST($C202,N$205:N$216,$C$205:$C$216)&gt;100,100,
FORECAST($C202,N$205:N$216,$C$205:$C$216))))</f>
        <v>100</v>
      </c>
      <c r="O202" s="79"/>
      <c r="P202" s="80"/>
      <c r="Q202" s="80"/>
      <c r="R202" s="81">
        <f ca="true">IF(MAX(C205:C216)-MIN(C205:C216)&lt;5,AVERAGEIF(C205:C216,"&gt;0",R205:R216),
IF(FORECAST($C202,R$205:R$216,$C$205:$C$216)&lt;0,0,
IF(FORECAST($C202,R$205:R$216,$C$205:$C$216)&gt;100,100,
FORECAST($C202,R$205:R$216,$C$205:$C$216))))</f>
        <v>0</v>
      </c>
      <c r="S202" s="78">
        <f ca="true">IF(MAX(C205:C216)-MIN(C205:C216)&lt;5,AVERAGEIF(C205:C216,"&gt;0",S205:S216),
IF(FORECAST($C202,S$205:S$216,$C$205:$C$216)&lt;0,0,
IF(FORECAST($C202,S$205:S$216,$C$205:$C$216)&gt;100,100,
FORECAST($C202,S$205:S$216,$C$205:$C$216))))</f>
        <v>100</v>
      </c>
      <c r="T202" s="79"/>
      <c r="U202" s="80"/>
      <c r="V202" s="80"/>
      <c r="W202" s="81">
        <f ca="true">IF(MAX(C205:C216)-MIN(C205:C216)&lt;5,AVERAGEIF(C205:C216,"&gt;0",W205:W216),
IF(FORECAST($C202,W$205:W$216,$C$205:$C$216)&lt;0,0,
IF(FORECAST($C202,W$205:W$216,$C$205:$C$216)&gt;100,100,
FORECAST($C202,W$205:W$216,$C$205:$C$216))))</f>
        <v>0</v>
      </c>
      <c r="X202" s="78">
        <f ca="true">IF(MAX(C205:C216)-MIN(C205:C216)&lt;5,AVERAGEIF(C205:C216,"&gt;0",X205:X216),
IF(FORECAST($C202,X$205:X$216,$C$205:$C$216)&lt;0,0,
IF(FORECAST($C202,X$205:X$216,$C$205:$C$216)&gt;100,100,
FORECAST($C202,X$205:X$216,$C$205:$C$216))))</f>
        <v>100</v>
      </c>
      <c r="Y202" s="79"/>
      <c r="Z202" s="80"/>
      <c r="AA202" s="80"/>
      <c r="AB202" s="81">
        <f ca="true">IF(MAX(C205:C216)-MIN(C205:C216)&lt;5,AVERAGEIF(C205:C216,"&gt;0",AB205:AB216),
IF(FORECAST($C202,AB$205:AB$216,$C$205:$C$216)&lt;0,0,
IF(FORECAST($C202,AB$205:AB$216,$C$205:$C$216)&gt;100,100,
FORECAST($C202,AB$205:AB$216,$C$205:$C$216))))</f>
        <v>0</v>
      </c>
    </row>
    <row r="203" ht="9" customHeight="true" x14ac:dyDescent="0.2">
      <c r="D203" s="82"/>
      <c r="I203" s="82"/>
      <c r="K203" s="42"/>
      <c r="L203" s="42"/>
      <c r="N203" s="82"/>
      <c r="P203" s="42"/>
      <c r="Q203" s="42"/>
      <c r="S203" s="82"/>
      <c r="U203" s="42"/>
      <c r="V203" s="42"/>
      <c r="X203" s="82"/>
      <c r="Z203" s="42"/>
      <c r="AA203" s="42"/>
      <c r="AB203" s="83"/>
    </row>
    <row r="204" s="111" customFormat="true" ht="22.5" customHeight="true" x14ac:dyDescent="0.2">
      <c r="B204" s="84" t="s">
        <v>8</v>
      </c>
      <c r="C204" s="85" t="s">
        <v>9</v>
      </c>
      <c r="D204" s="86" t="s">
        <v>14</v>
      </c>
      <c r="E204" s="1066" t="s">
        <v>301</v>
      </c>
      <c r="F204" s="236"/>
      <c r="G204" s="236"/>
      <c r="H204" s="88" t="s">
        <v>17</v>
      </c>
      <c r="I204" s="86" t="s">
        <v>14</v>
      </c>
      <c r="J204" s="1066" t="s">
        <v>301</v>
      </c>
      <c r="K204" s="236"/>
      <c r="L204" s="236"/>
      <c r="M204" s="88" t="s">
        <v>17</v>
      </c>
      <c r="N204" s="86" t="s">
        <v>14</v>
      </c>
      <c r="O204" s="1066" t="s">
        <v>301</v>
      </c>
      <c r="P204" s="236"/>
      <c r="Q204" s="236"/>
      <c r="R204" s="88" t="s">
        <v>17</v>
      </c>
      <c r="S204" s="86" t="s">
        <v>14</v>
      </c>
      <c r="T204" s="1066" t="s">
        <v>301</v>
      </c>
      <c r="U204" s="236"/>
      <c r="V204" s="236"/>
      <c r="W204" s="88" t="s">
        <v>17</v>
      </c>
      <c r="X204" s="86" t="s">
        <v>14</v>
      </c>
      <c r="Y204" s="1066" t="s">
        <v>301</v>
      </c>
      <c r="Z204" s="236"/>
      <c r="AA204" s="236"/>
      <c r="AB204" s="88" t="s">
        <v>17</v>
      </c>
      <c r="AD204" s="237"/>
    </row>
    <row r="205" x14ac:dyDescent="0.2">
      <c r="A205" s="90"/>
      <c r="B205" s="1" t="s">
        <v>290</v>
      </c>
      <c r="C205" s="2">
        <v>2019</v>
      </c>
      <c r="D205" s="1">
        <f t="shared" ref="D205:D216" ca="true" si="50">IF(ISERROR(INDIRECT(CONCATENATE($B205,"!H16"))),"",INDIRECT(CONCATENATE($B205,"!H16")))</f>
        <v>98.119595934795825</v>
      </c>
      <c r="E205" s="94">
        <f t="shared" ref="E205:E216" ca="true" si="51">IF(ISERROR(INDIRECT(CONCATENATE($B205,"!H23"))),"",INDIRECT(CONCATENATE($B205,"!H23")))</f>
        <v>100</v>
      </c>
      <c r="F205" s="92"/>
      <c r="G205" s="92"/>
      <c r="H205" s="93">
        <f t="shared" ref="H205:H216" ca="true" si="52">IF(ISERROR(INDIRECT(CONCATENATE($B205,"!H21"))),"",INDIRECT(CONCATENATE($B205,"!H21")))</f>
        <v>0</v>
      </c>
      <c r="I205" s="1">
        <f t="shared" ref="I205:I216" ca="true" si="53">IF(ISERROR(INDIRECT(CONCATENATE($B205,"!I16"))),"",INDIRECT(CONCATENATE($B205,"!I16")))</f>
        <v>97.909937345536662</v>
      </c>
      <c r="J205" s="94">
        <f t="shared" ref="J205:J216" ca="true" si="54">IF(ISERROR(INDIRECT(CONCATENATE($B205,"!I23"))),"",INDIRECT(CONCATENATE($B205,"!I23")))</f>
        <v>100</v>
      </c>
      <c r="K205" s="92"/>
      <c r="L205" s="92"/>
      <c r="M205" s="93">
        <f t="shared" ref="M205:M216" ca="true" si="55">IF(ISERROR(INDIRECT(CONCATENATE($B205,"!I21"))),"",INDIRECT(CONCATENATE($B205,"!I21")))</f>
        <v>0</v>
      </c>
      <c r="N205" s="1">
        <f t="shared" ref="N205:N216" ca="true" si="56">IF(ISERROR(INDIRECT(CONCATENATE($B205,"!J16"))),"",INDIRECT(CONCATENATE($B205,"!J16")))</f>
        <v>100</v>
      </c>
      <c r="O205" s="94">
        <f t="shared" ref="O205:O216" ca="true" si="57">IF(ISERROR(INDIRECT(CONCATENATE($B205,"!J23"))),"",INDIRECT(CONCATENATE($B205,"!J23")))</f>
        <v>100</v>
      </c>
      <c r="P205" s="92"/>
      <c r="Q205" s="92"/>
      <c r="R205" s="93">
        <f t="shared" ref="R205:R216" ca="true" si="58">IF(ISERROR(INDIRECT(CONCATENATE($B205,"!J21"))),"",INDIRECT(CONCATENATE($B205,"!J21")))</f>
        <v>0</v>
      </c>
      <c r="S205" s="1">
        <f t="shared" ref="S205:S216" ca="true" si="59">IF(ISERROR(INDIRECT(CONCATENATE($B205,"!K16"))),"",INDIRECT(CONCATENATE($B205,"!K16")))</f>
        <v>100</v>
      </c>
      <c r="T205" s="94">
        <f t="shared" ref="T205:T216" ca="true" si="60">IF(ISERROR(INDIRECT(CONCATENATE($B205,"!K23"))),"",INDIRECT(CONCATENATE($B205,"!K23")))</f>
        <v>100</v>
      </c>
      <c r="U205" s="92"/>
      <c r="V205" s="92"/>
      <c r="W205" s="93">
        <f t="shared" ref="W205:W216" ca="true" si="61">IF(ISERROR(INDIRECT(CONCATENATE($B205,"!K21"))),"",INDIRECT(CONCATENATE($B205,"!K21")))</f>
        <v>0</v>
      </c>
      <c r="X205" s="1">
        <f t="shared" ref="X205:X216" ca="true" si="62">IF(ISERROR(INDIRECT(CONCATENATE($B205,"!L16"))),"",INDIRECT(CONCATENATE($B205,"!L16")))</f>
        <v>100</v>
      </c>
      <c r="Y205" s="94">
        <f t="shared" ref="Y205:Y216" ca="true" si="63">IF(ISERROR(INDIRECT(CONCATENATE($B205,"!L23"))),"",INDIRECT(CONCATENATE($B205,"!L23")))</f>
        <v>100</v>
      </c>
      <c r="Z205" s="92"/>
      <c r="AA205" s="92"/>
      <c r="AB205" s="93">
        <f t="shared" ref="AB205:AB216" ca="true" si="64">IF(ISERROR(INDIRECT(CONCATENATE($B205,"!L221"))),"",INDIRECT(CONCATENATE($B205,"!L21")))</f>
        <v>0</v>
      </c>
    </row>
    <row r="206" x14ac:dyDescent="0.2">
      <c r="A206" s="90"/>
      <c r="B206" s="3"/>
      <c r="C206" s="4"/>
      <c r="D206" s="3" t="str">
        <f t="shared" ca="true" si="50"/>
        <v/>
      </c>
      <c r="E206" s="94" t="str">
        <f t="shared" ca="true" si="51"/>
        <v/>
      </c>
      <c r="F206" s="92"/>
      <c r="G206" s="92"/>
      <c r="H206" s="95" t="str">
        <f t="shared" ca="true" si="52"/>
        <v/>
      </c>
      <c r="I206" s="3" t="str">
        <f t="shared" ca="true" si="53"/>
        <v/>
      </c>
      <c r="J206" s="94" t="str">
        <f t="shared" ca="true" si="54"/>
        <v/>
      </c>
      <c r="K206" s="92"/>
      <c r="L206" s="92"/>
      <c r="M206" s="95" t="str">
        <f t="shared" ca="true" si="55"/>
        <v/>
      </c>
      <c r="N206" s="3" t="str">
        <f t="shared" ca="true" si="56"/>
        <v/>
      </c>
      <c r="O206" s="94" t="str">
        <f t="shared" ca="true" si="57"/>
        <v/>
      </c>
      <c r="P206" s="92"/>
      <c r="Q206" s="92"/>
      <c r="R206" s="95" t="str">
        <f t="shared" ca="true" si="58"/>
        <v/>
      </c>
      <c r="S206" s="3" t="str">
        <f t="shared" ca="true" si="59"/>
        <v/>
      </c>
      <c r="T206" s="94" t="str">
        <f t="shared" ca="true" si="60"/>
        <v/>
      </c>
      <c r="U206" s="92"/>
      <c r="V206" s="92"/>
      <c r="W206" s="95" t="str">
        <f t="shared" ca="true" si="61"/>
        <v/>
      </c>
      <c r="X206" s="3" t="str">
        <f t="shared" ca="true" si="62"/>
        <v/>
      </c>
      <c r="Y206" s="94" t="str">
        <f t="shared" ca="true" si="63"/>
        <v/>
      </c>
      <c r="Z206" s="92"/>
      <c r="AA206" s="92"/>
      <c r="AB206" s="95" t="str">
        <f t="shared" ca="true" si="64"/>
        <v/>
      </c>
    </row>
    <row r="207" x14ac:dyDescent="0.2">
      <c r="A207" s="90"/>
      <c r="B207" s="3"/>
      <c r="C207" s="4"/>
      <c r="D207" s="3" t="str">
        <f t="shared" ca="true" si="50"/>
        <v/>
      </c>
      <c r="E207" s="94" t="str">
        <f t="shared" ca="true" si="51"/>
        <v/>
      </c>
      <c r="F207" s="92"/>
      <c r="G207" s="92"/>
      <c r="H207" s="95" t="str">
        <f t="shared" ca="true" si="52"/>
        <v/>
      </c>
      <c r="I207" s="3" t="str">
        <f t="shared" ca="true" si="53"/>
        <v/>
      </c>
      <c r="J207" s="94" t="str">
        <f t="shared" ca="true" si="54"/>
        <v/>
      </c>
      <c r="K207" s="92"/>
      <c r="L207" s="92"/>
      <c r="M207" s="95" t="str">
        <f t="shared" ca="true" si="55"/>
        <v/>
      </c>
      <c r="N207" s="3" t="str">
        <f t="shared" ca="true" si="56"/>
        <v/>
      </c>
      <c r="O207" s="94" t="str">
        <f t="shared" ca="true" si="57"/>
        <v/>
      </c>
      <c r="P207" s="92"/>
      <c r="Q207" s="92"/>
      <c r="R207" s="95" t="str">
        <f t="shared" ca="true" si="58"/>
        <v/>
      </c>
      <c r="S207" s="3" t="str">
        <f t="shared" ca="true" si="59"/>
        <v/>
      </c>
      <c r="T207" s="94" t="str">
        <f t="shared" ca="true" si="60"/>
        <v/>
      </c>
      <c r="U207" s="92"/>
      <c r="V207" s="92"/>
      <c r="W207" s="95" t="str">
        <f t="shared" ca="true" si="61"/>
        <v/>
      </c>
      <c r="X207" s="3" t="str">
        <f t="shared" ca="true" si="62"/>
        <v/>
      </c>
      <c r="Y207" s="94" t="str">
        <f t="shared" ca="true" si="63"/>
        <v/>
      </c>
      <c r="Z207" s="92"/>
      <c r="AA207" s="92"/>
      <c r="AB207" s="95" t="str">
        <f t="shared" ca="true" si="64"/>
        <v/>
      </c>
      <c r="AD207" s="96"/>
    </row>
    <row r="208" x14ac:dyDescent="0.2">
      <c r="A208" s="90"/>
      <c r="B208" s="3"/>
      <c r="C208" s="4"/>
      <c r="D208" s="3" t="str">
        <f t="shared" ca="true" si="50"/>
        <v/>
      </c>
      <c r="E208" s="94" t="str">
        <f t="shared" ca="true" si="51"/>
        <v/>
      </c>
      <c r="F208" s="92"/>
      <c r="G208" s="92"/>
      <c r="H208" s="95" t="str">
        <f t="shared" ca="true" si="52"/>
        <v/>
      </c>
      <c r="I208" s="3" t="str">
        <f t="shared" ca="true" si="53"/>
        <v/>
      </c>
      <c r="J208" s="94" t="str">
        <f t="shared" ca="true" si="54"/>
        <v/>
      </c>
      <c r="K208" s="92"/>
      <c r="L208" s="92"/>
      <c r="M208" s="95" t="str">
        <f t="shared" ca="true" si="55"/>
        <v/>
      </c>
      <c r="N208" s="3" t="str">
        <f t="shared" ca="true" si="56"/>
        <v/>
      </c>
      <c r="O208" s="94" t="str">
        <f t="shared" ca="true" si="57"/>
        <v/>
      </c>
      <c r="P208" s="92"/>
      <c r="Q208" s="92"/>
      <c r="R208" s="95" t="str">
        <f t="shared" ca="true" si="58"/>
        <v/>
      </c>
      <c r="S208" s="3" t="str">
        <f t="shared" ca="true" si="59"/>
        <v/>
      </c>
      <c r="T208" s="94" t="str">
        <f t="shared" ca="true" si="60"/>
        <v/>
      </c>
      <c r="U208" s="92"/>
      <c r="V208" s="92"/>
      <c r="W208" s="95" t="str">
        <f t="shared" ca="true" si="61"/>
        <v/>
      </c>
      <c r="X208" s="3" t="str">
        <f t="shared" ca="true" si="62"/>
        <v/>
      </c>
      <c r="Y208" s="94" t="str">
        <f t="shared" ca="true" si="63"/>
        <v/>
      </c>
      <c r="Z208" s="92"/>
      <c r="AA208" s="92"/>
      <c r="AB208" s="95" t="str">
        <f t="shared" ca="true" si="64"/>
        <v/>
      </c>
    </row>
    <row r="209" x14ac:dyDescent="0.2">
      <c r="A209" s="90"/>
      <c r="B209" s="3"/>
      <c r="C209" s="4"/>
      <c r="D209" s="3" t="str">
        <f t="shared" ca="true" si="50"/>
        <v/>
      </c>
      <c r="E209" s="94" t="str">
        <f t="shared" ca="true" si="51"/>
        <v/>
      </c>
      <c r="F209" s="92"/>
      <c r="G209" s="92"/>
      <c r="H209" s="95" t="str">
        <f t="shared" ca="true" si="52"/>
        <v/>
      </c>
      <c r="I209" s="3" t="str">
        <f t="shared" ca="true" si="53"/>
        <v/>
      </c>
      <c r="J209" s="94" t="str">
        <f t="shared" ca="true" si="54"/>
        <v/>
      </c>
      <c r="K209" s="92"/>
      <c r="L209" s="92"/>
      <c r="M209" s="95" t="str">
        <f t="shared" ca="true" si="55"/>
        <v/>
      </c>
      <c r="N209" s="3" t="str">
        <f t="shared" ca="true" si="56"/>
        <v/>
      </c>
      <c r="O209" s="94" t="str">
        <f t="shared" ca="true" si="57"/>
        <v/>
      </c>
      <c r="P209" s="92"/>
      <c r="Q209" s="92"/>
      <c r="R209" s="95" t="str">
        <f t="shared" ca="true" si="58"/>
        <v/>
      </c>
      <c r="S209" s="3" t="str">
        <f t="shared" ca="true" si="59"/>
        <v/>
      </c>
      <c r="T209" s="94" t="str">
        <f t="shared" ca="true" si="60"/>
        <v/>
      </c>
      <c r="U209" s="92"/>
      <c r="V209" s="92"/>
      <c r="W209" s="95" t="str">
        <f t="shared" ca="true" si="61"/>
        <v/>
      </c>
      <c r="X209" s="3" t="str">
        <f t="shared" ca="true" si="62"/>
        <v/>
      </c>
      <c r="Y209" s="94" t="str">
        <f t="shared" ca="true" si="63"/>
        <v/>
      </c>
      <c r="Z209" s="92"/>
      <c r="AA209" s="92"/>
      <c r="AB209" s="95" t="str">
        <f t="shared" ca="true" si="64"/>
        <v/>
      </c>
    </row>
    <row r="210" x14ac:dyDescent="0.2">
      <c r="A210" s="90"/>
      <c r="B210" s="3"/>
      <c r="C210" s="4"/>
      <c r="D210" s="3" t="str">
        <f t="shared" ca="true" si="50"/>
        <v/>
      </c>
      <c r="E210" s="94" t="str">
        <f t="shared" ca="true" si="51"/>
        <v/>
      </c>
      <c r="F210" s="92"/>
      <c r="G210" s="92"/>
      <c r="H210" s="95" t="str">
        <f t="shared" ca="true" si="52"/>
        <v/>
      </c>
      <c r="I210" s="3" t="str">
        <f t="shared" ca="true" si="53"/>
        <v/>
      </c>
      <c r="J210" s="94" t="str">
        <f t="shared" ca="true" si="54"/>
        <v/>
      </c>
      <c r="K210" s="92"/>
      <c r="L210" s="92"/>
      <c r="M210" s="95" t="str">
        <f t="shared" ca="true" si="55"/>
        <v/>
      </c>
      <c r="N210" s="3" t="str">
        <f t="shared" ca="true" si="56"/>
        <v/>
      </c>
      <c r="O210" s="94" t="str">
        <f t="shared" ca="true" si="57"/>
        <v/>
      </c>
      <c r="P210" s="92"/>
      <c r="Q210" s="92"/>
      <c r="R210" s="95" t="str">
        <f t="shared" ca="true" si="58"/>
        <v/>
      </c>
      <c r="S210" s="3" t="str">
        <f t="shared" ca="true" si="59"/>
        <v/>
      </c>
      <c r="T210" s="94" t="str">
        <f t="shared" ca="true" si="60"/>
        <v/>
      </c>
      <c r="U210" s="92"/>
      <c r="V210" s="92"/>
      <c r="W210" s="95" t="str">
        <f t="shared" ca="true" si="61"/>
        <v/>
      </c>
      <c r="X210" s="3" t="str">
        <f t="shared" ca="true" si="62"/>
        <v/>
      </c>
      <c r="Y210" s="94" t="str">
        <f t="shared" ca="true" si="63"/>
        <v/>
      </c>
      <c r="Z210" s="92"/>
      <c r="AA210" s="92"/>
      <c r="AB210" s="95" t="str">
        <f t="shared" ca="true" si="64"/>
        <v/>
      </c>
    </row>
    <row r="211" x14ac:dyDescent="0.2">
      <c r="A211" s="90"/>
      <c r="B211" s="3"/>
      <c r="C211" s="4"/>
      <c r="D211" s="3" t="str">
        <f t="shared" ca="true" si="50"/>
        <v/>
      </c>
      <c r="E211" s="94" t="str">
        <f t="shared" ca="true" si="51"/>
        <v/>
      </c>
      <c r="F211" s="92"/>
      <c r="G211" s="92"/>
      <c r="H211" s="95" t="str">
        <f t="shared" ca="true" si="52"/>
        <v/>
      </c>
      <c r="I211" s="3" t="str">
        <f t="shared" ca="true" si="53"/>
        <v/>
      </c>
      <c r="J211" s="94" t="str">
        <f t="shared" ca="true" si="54"/>
        <v/>
      </c>
      <c r="K211" s="92"/>
      <c r="L211" s="92"/>
      <c r="M211" s="95" t="str">
        <f t="shared" ca="true" si="55"/>
        <v/>
      </c>
      <c r="N211" s="3" t="str">
        <f t="shared" ca="true" si="56"/>
        <v/>
      </c>
      <c r="O211" s="94" t="str">
        <f t="shared" ca="true" si="57"/>
        <v/>
      </c>
      <c r="P211" s="92"/>
      <c r="Q211" s="92"/>
      <c r="R211" s="95" t="str">
        <f t="shared" ca="true" si="58"/>
        <v/>
      </c>
      <c r="S211" s="3" t="str">
        <f t="shared" ca="true" si="59"/>
        <v/>
      </c>
      <c r="T211" s="94" t="str">
        <f t="shared" ca="true" si="60"/>
        <v/>
      </c>
      <c r="U211" s="92"/>
      <c r="V211" s="92"/>
      <c r="W211" s="95" t="str">
        <f t="shared" ca="true" si="61"/>
        <v/>
      </c>
      <c r="X211" s="3" t="str">
        <f t="shared" ca="true" si="62"/>
        <v/>
      </c>
      <c r="Y211" s="94" t="str">
        <f t="shared" ca="true" si="63"/>
        <v/>
      </c>
      <c r="Z211" s="92"/>
      <c r="AA211" s="92"/>
      <c r="AB211" s="95" t="str">
        <f t="shared" ca="true" si="64"/>
        <v/>
      </c>
    </row>
    <row r="212" x14ac:dyDescent="0.2">
      <c r="A212" s="90"/>
      <c r="B212" s="3"/>
      <c r="C212" s="4"/>
      <c r="D212" s="3" t="str">
        <f t="shared" ca="true" si="50"/>
        <v/>
      </c>
      <c r="E212" s="94" t="str">
        <f t="shared" ca="true" si="51"/>
        <v/>
      </c>
      <c r="F212" s="92"/>
      <c r="G212" s="92"/>
      <c r="H212" s="95" t="str">
        <f t="shared" ca="true" si="52"/>
        <v/>
      </c>
      <c r="I212" s="3" t="str">
        <f t="shared" ca="true" si="53"/>
        <v/>
      </c>
      <c r="J212" s="94" t="str">
        <f t="shared" ca="true" si="54"/>
        <v/>
      </c>
      <c r="K212" s="92"/>
      <c r="L212" s="92"/>
      <c r="M212" s="95" t="str">
        <f t="shared" ca="true" si="55"/>
        <v/>
      </c>
      <c r="N212" s="3" t="str">
        <f t="shared" ca="true" si="56"/>
        <v/>
      </c>
      <c r="O212" s="94" t="str">
        <f t="shared" ca="true" si="57"/>
        <v/>
      </c>
      <c r="P212" s="92"/>
      <c r="Q212" s="92"/>
      <c r="R212" s="95" t="str">
        <f t="shared" ca="true" si="58"/>
        <v/>
      </c>
      <c r="S212" s="3" t="str">
        <f t="shared" ca="true" si="59"/>
        <v/>
      </c>
      <c r="T212" s="94" t="str">
        <f t="shared" ca="true" si="60"/>
        <v/>
      </c>
      <c r="U212" s="92"/>
      <c r="V212" s="92"/>
      <c r="W212" s="95" t="str">
        <f t="shared" ca="true" si="61"/>
        <v/>
      </c>
      <c r="X212" s="3" t="str">
        <f t="shared" ca="true" si="62"/>
        <v/>
      </c>
      <c r="Y212" s="94" t="str">
        <f t="shared" ca="true" si="63"/>
        <v/>
      </c>
      <c r="Z212" s="92"/>
      <c r="AA212" s="92"/>
      <c r="AB212" s="95" t="str">
        <f t="shared" ca="true" si="64"/>
        <v/>
      </c>
    </row>
    <row r="213" x14ac:dyDescent="0.2">
      <c r="A213" s="90"/>
      <c r="B213" s="3"/>
      <c r="C213" s="4"/>
      <c r="D213" s="3" t="str">
        <f t="shared" ca="true" si="50"/>
        <v/>
      </c>
      <c r="E213" s="94" t="str">
        <f t="shared" ca="true" si="51"/>
        <v/>
      </c>
      <c r="F213" s="92"/>
      <c r="G213" s="92"/>
      <c r="H213" s="95" t="str">
        <f t="shared" ca="true" si="52"/>
        <v/>
      </c>
      <c r="I213" s="3" t="str">
        <f t="shared" ca="true" si="53"/>
        <v/>
      </c>
      <c r="J213" s="94" t="str">
        <f t="shared" ca="true" si="54"/>
        <v/>
      </c>
      <c r="K213" s="92"/>
      <c r="L213" s="92"/>
      <c r="M213" s="95" t="str">
        <f t="shared" ca="true" si="55"/>
        <v/>
      </c>
      <c r="N213" s="3" t="str">
        <f t="shared" ca="true" si="56"/>
        <v/>
      </c>
      <c r="O213" s="94" t="str">
        <f t="shared" ca="true" si="57"/>
        <v/>
      </c>
      <c r="P213" s="92"/>
      <c r="Q213" s="92"/>
      <c r="R213" s="95" t="str">
        <f t="shared" ca="true" si="58"/>
        <v/>
      </c>
      <c r="S213" s="3" t="str">
        <f t="shared" ca="true" si="59"/>
        <v/>
      </c>
      <c r="T213" s="94" t="str">
        <f t="shared" ca="true" si="60"/>
        <v/>
      </c>
      <c r="U213" s="92"/>
      <c r="V213" s="92"/>
      <c r="W213" s="95" t="str">
        <f t="shared" ca="true" si="61"/>
        <v/>
      </c>
      <c r="X213" s="3" t="str">
        <f t="shared" ca="true" si="62"/>
        <v/>
      </c>
      <c r="Y213" s="94" t="str">
        <f t="shared" ca="true" si="63"/>
        <v/>
      </c>
      <c r="Z213" s="92"/>
      <c r="AA213" s="92"/>
      <c r="AB213" s="95" t="str">
        <f t="shared" ca="true" si="64"/>
        <v/>
      </c>
    </row>
    <row r="214" x14ac:dyDescent="0.2">
      <c r="A214" s="90"/>
      <c r="B214" s="3"/>
      <c r="C214" s="4"/>
      <c r="D214" s="3" t="str">
        <f t="shared" ca="true" si="50"/>
        <v/>
      </c>
      <c r="E214" s="94" t="str">
        <f t="shared" ca="true" si="51"/>
        <v/>
      </c>
      <c r="F214" s="92"/>
      <c r="G214" s="92"/>
      <c r="H214" s="95" t="str">
        <f t="shared" ca="true" si="52"/>
        <v/>
      </c>
      <c r="I214" s="3" t="str">
        <f t="shared" ca="true" si="53"/>
        <v/>
      </c>
      <c r="J214" s="94" t="str">
        <f t="shared" ca="true" si="54"/>
        <v/>
      </c>
      <c r="K214" s="92"/>
      <c r="L214" s="92"/>
      <c r="M214" s="95" t="str">
        <f t="shared" ca="true" si="55"/>
        <v/>
      </c>
      <c r="N214" s="3" t="str">
        <f t="shared" ca="true" si="56"/>
        <v/>
      </c>
      <c r="O214" s="94" t="str">
        <f t="shared" ca="true" si="57"/>
        <v/>
      </c>
      <c r="P214" s="92"/>
      <c r="Q214" s="92"/>
      <c r="R214" s="95" t="str">
        <f t="shared" ca="true" si="58"/>
        <v/>
      </c>
      <c r="S214" s="3" t="str">
        <f t="shared" ca="true" si="59"/>
        <v/>
      </c>
      <c r="T214" s="94" t="str">
        <f t="shared" ca="true" si="60"/>
        <v/>
      </c>
      <c r="U214" s="92"/>
      <c r="V214" s="92"/>
      <c r="W214" s="95" t="str">
        <f t="shared" ca="true" si="61"/>
        <v/>
      </c>
      <c r="X214" s="3" t="str">
        <f t="shared" ca="true" si="62"/>
        <v/>
      </c>
      <c r="Y214" s="94" t="str">
        <f t="shared" ca="true" si="63"/>
        <v/>
      </c>
      <c r="Z214" s="92"/>
      <c r="AA214" s="92"/>
      <c r="AB214" s="95" t="str">
        <f t="shared" ca="true" si="64"/>
        <v/>
      </c>
    </row>
    <row r="215" x14ac:dyDescent="0.2">
      <c r="A215" s="90"/>
      <c r="B215" s="3"/>
      <c r="C215" s="4"/>
      <c r="D215" s="3" t="str">
        <f t="shared" ca="true" si="50"/>
        <v/>
      </c>
      <c r="E215" s="94" t="str">
        <f t="shared" ca="true" si="51"/>
        <v/>
      </c>
      <c r="F215" s="92"/>
      <c r="G215" s="92"/>
      <c r="H215" s="95" t="str">
        <f t="shared" ca="true" si="52"/>
        <v/>
      </c>
      <c r="I215" s="3" t="str">
        <f t="shared" ca="true" si="53"/>
        <v/>
      </c>
      <c r="J215" s="94" t="str">
        <f t="shared" ca="true" si="54"/>
        <v/>
      </c>
      <c r="K215" s="92"/>
      <c r="L215" s="92"/>
      <c r="M215" s="95" t="str">
        <f t="shared" ca="true" si="55"/>
        <v/>
      </c>
      <c r="N215" s="3" t="str">
        <f t="shared" ca="true" si="56"/>
        <v/>
      </c>
      <c r="O215" s="94" t="str">
        <f t="shared" ca="true" si="57"/>
        <v/>
      </c>
      <c r="P215" s="92"/>
      <c r="Q215" s="92"/>
      <c r="R215" s="95" t="str">
        <f t="shared" ca="true" si="58"/>
        <v/>
      </c>
      <c r="S215" s="3" t="str">
        <f t="shared" ca="true" si="59"/>
        <v/>
      </c>
      <c r="T215" s="94" t="str">
        <f t="shared" ca="true" si="60"/>
        <v/>
      </c>
      <c r="U215" s="92"/>
      <c r="V215" s="92"/>
      <c r="W215" s="95" t="str">
        <f t="shared" ca="true" si="61"/>
        <v/>
      </c>
      <c r="X215" s="3" t="str">
        <f t="shared" ca="true" si="62"/>
        <v/>
      </c>
      <c r="Y215" s="94" t="str">
        <f t="shared" ca="true" si="63"/>
        <v/>
      </c>
      <c r="Z215" s="92"/>
      <c r="AA215" s="92"/>
      <c r="AB215" s="95" t="str">
        <f t="shared" ca="true" si="64"/>
        <v/>
      </c>
    </row>
    <row r="216" x14ac:dyDescent="0.2">
      <c r="A216" s="90"/>
      <c r="B216" s="5"/>
      <c r="C216" s="6"/>
      <c r="D216" s="5" t="str">
        <f t="shared" ca="true" si="50"/>
        <v/>
      </c>
      <c r="E216" s="97" t="str">
        <f t="shared" ca="true" si="51"/>
        <v/>
      </c>
      <c r="F216" s="98"/>
      <c r="G216" s="99"/>
      <c r="H216" s="100" t="str">
        <f t="shared" ca="true" si="52"/>
        <v/>
      </c>
      <c r="I216" s="5" t="str">
        <f t="shared" ca="true" si="53"/>
        <v/>
      </c>
      <c r="J216" s="97" t="str">
        <f t="shared" ca="true" si="54"/>
        <v/>
      </c>
      <c r="K216" s="98"/>
      <c r="L216" s="99"/>
      <c r="M216" s="100" t="str">
        <f t="shared" ca="true" si="55"/>
        <v/>
      </c>
      <c r="N216" s="5" t="str">
        <f t="shared" ca="true" si="56"/>
        <v/>
      </c>
      <c r="O216" s="97" t="str">
        <f t="shared" ca="true" si="57"/>
        <v/>
      </c>
      <c r="P216" s="98"/>
      <c r="Q216" s="99"/>
      <c r="R216" s="100" t="str">
        <f t="shared" ca="true" si="58"/>
        <v/>
      </c>
      <c r="S216" s="5" t="str">
        <f t="shared" ca="true" si="59"/>
        <v/>
      </c>
      <c r="T216" s="97" t="str">
        <f t="shared" ca="true" si="60"/>
        <v/>
      </c>
      <c r="U216" s="98"/>
      <c r="V216" s="99"/>
      <c r="W216" s="100" t="str">
        <f t="shared" ca="true" si="61"/>
        <v/>
      </c>
      <c r="X216" s="5" t="str">
        <f t="shared" ca="true" si="62"/>
        <v/>
      </c>
      <c r="Y216" s="97" t="str">
        <f t="shared" ca="true" si="63"/>
        <v/>
      </c>
      <c r="Z216" s="98"/>
      <c r="AA216" s="99"/>
      <c r="AB216" s="100" t="str">
        <f t="shared" ca="true" si="64"/>
        <v/>
      </c>
    </row>
    <row r="217" ht="11.25" customHeight="true" x14ac:dyDescent="0.2"/>
    <row r="218" ht="22.5" customHeight="true" x14ac:dyDescent="0.25">
      <c r="B218" s="1076" t="str">
        <f>CONCATENATE("Urban use of drinking water sources,  ",C199,"–",C200)</f>
        <v>Urban use of drinking water sources,  2015–2020</v>
      </c>
      <c r="C218" s="1077"/>
      <c r="D218" s="1077"/>
      <c r="E218" s="1077"/>
      <c r="F218" s="1077"/>
      <c r="G218" s="1077"/>
      <c r="H218" s="1077"/>
      <c r="I218" s="1077"/>
      <c r="J218" s="1077"/>
      <c r="K218" s="1077"/>
      <c r="L218" s="1077"/>
      <c r="N218" s="101"/>
      <c r="O218" s="101"/>
      <c r="P218" s="101"/>
      <c r="Q218" s="101"/>
      <c r="R218" s="101"/>
      <c r="S218" s="1100" t="s">
        <v>11</v>
      </c>
      <c r="T218" s="1101"/>
      <c r="U218" s="1101"/>
      <c r="V218" s="1101"/>
      <c r="W218" s="1102"/>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t="str">
        <f ca="true">IF(ISERROR(INDIRECT(CONCATENATE($B253,"!M18"))),"",INDIRECT(CONCATENATE($B253,"!M18")))</f>
        <v/>
      </c>
      <c r="F253" s="104" t="str">
        <f ca="true">IF(ISERROR(INDIRECT(CONCATENATE($B253,"!M19"))),"",INDIRECT(CONCATENATE($B253,"!M19")))</f>
        <v/>
      </c>
      <c r="G253" s="104" t="str">
        <f ca="true">IF(ISERROR(INDIRECT(CONCATENATE($B253,"!M20"))),"",INDIRECT(CONCATENATE($B253,"!M20")))</f>
        <v/>
      </c>
      <c r="H253" s="104" t="str">
        <f ca="true">IF(ISERROR(INDIRECT(CONCATENATE($B253,"!M21"))),"",INDIRECT(CONCATENATE($B253,"!M21")))</f>
        <v/>
      </c>
      <c r="I253" s="104"/>
      <c r="J253" s="104" t="str">
        <f ca="true">IF(ISERROR(INDIRECT(CONCATENATE($B253,"!N18"))),"",INDIRECT(CONCATENATE($B253,"!N18")))</f>
        <v/>
      </c>
      <c r="K253" s="104" t="str">
        <f ca="true">IF(ISERROR(INDIRECT(CONCATENATE($B253,"!N19"))),"",INDIRECT(CONCATENATE($B253,"!N19")))</f>
        <v/>
      </c>
      <c r="L253" s="104" t="str">
        <f ca="true">IF(ISERROR(INDIRECT(CONCATENATE($B253,"!N20"))),"",INDIRECT(CONCATENATE($B253,"!N20")))</f>
        <v/>
      </c>
      <c r="M253" s="104" t="str">
        <f ca="true">IF(ISERROR(INDIRECT(CONCATENATE($B253,"!N21"))),"",INDIRECT(CONCATENATE($B253,"!N21")))</f>
        <v/>
      </c>
      <c r="N253" s="104"/>
      <c r="O253" s="104" t="str">
        <f ca="true">IF(ISERROR(INDIRECT(CONCATENATE($B253,"!O18"))),"",INDIRECT(CONCATENATE($B253,"!O18")))</f>
        <v/>
      </c>
      <c r="P253" s="104" t="str">
        <f ca="true">IF(ISERROR(INDIRECT(CONCATENATE($B253,"!O19"))),"",INDIRECT(CONCATENATE($B253,"!O19")))</f>
        <v/>
      </c>
      <c r="Q253" s="104" t="str">
        <f ca="true">IF(ISERROR(INDIRECT(CONCATENATE($B253,"!O20"))),"",INDIRECT(CONCATENATE($B253,"!O20")))</f>
        <v/>
      </c>
      <c r="R253" s="104" t="str">
        <f ca="true">IF(ISERROR(INDIRECT(CONCATENATE($B253,"!O21"))),"",INDIRECT(CONCATENATE($B253,"!O21")))</f>
        <v/>
      </c>
      <c r="S253" s="104"/>
      <c r="T253" s="104" t="str">
        <f ca="true">IF(ISERROR(INDIRECT(CONCATENATE($B253,"!P18"))),"",INDIRECT(CONCATENATE($B253,"!P18")))</f>
        <v/>
      </c>
      <c r="U253" s="104" t="str">
        <f ca="true">IF(ISERROR(INDIRECT(CONCATENATE($B253,"!P19"))),"",INDIRECT(CONCATENATE($B253,"!P19")))</f>
        <v/>
      </c>
      <c r="V253" s="104" t="str">
        <f ca="true">IF(ISERROR(INDIRECT(CONCATENATE($B253,"!P20"))),"",INDIRECT(CONCATENATE($B253,"!P20")))</f>
        <v/>
      </c>
      <c r="W253" s="104" t="str">
        <f ca="true">IF(ISERROR(INDIRECT(CONCATENATE($B253,"!P21"))),"",INDIRECT(CONCATENATE($B253,"!P21")))</f>
        <v/>
      </c>
      <c r="X253" s="104"/>
      <c r="Y253" s="104" t="str">
        <f ca="true">IF(ISERROR(INDIRECT(CONCATENATE($B253,"!Q18"))),"",INDIRECT(CONCATENATE($B253,"!Q18")))</f>
        <v/>
      </c>
      <c r="Z253" s="104" t="str">
        <f ca="true">IF(ISERROR(INDIRECT(CONCATENATE($B253,"!Q19"))),"",INDIRECT(CONCATENATE($B253,"!Q19")))</f>
        <v/>
      </c>
      <c r="AA253" s="104" t="str">
        <f ca="true">IF(ISERROR(INDIRECT(CONCATENATE($B253,"!Q20"))),"",INDIRECT(CONCATENATE($B253,"!Q20")))</f>
        <v/>
      </c>
      <c r="AB253" s="104" t="str">
        <f ca="true">IF(ISERROR(INDIRECT(CONCATENATE($B253,"!Q21"))),"",INDIRECT(CONCATENATE($B253,"!Q1")))</f>
        <v/>
      </c>
    </row>
    <row r="254" x14ac:dyDescent="0.2">
      <c r="C254" s="103"/>
      <c r="D254" s="103"/>
      <c r="E254" s="104" t="str">
        <f ca="true">IF(ISERROR(INDIRECT(CONCATENATE($B254,"!M18"))),"",INDIRECT(CONCATENATE($B254,"!M18")))</f>
        <v/>
      </c>
      <c r="F254" s="104" t="str">
        <f ca="true">IF(ISERROR(INDIRECT(CONCATENATE($B254,"!M19"))),"",INDIRECT(CONCATENATE($B254,"!M19")))</f>
        <v/>
      </c>
      <c r="G254" s="104" t="str">
        <f ca="true">IF(ISERROR(INDIRECT(CONCATENATE($B254,"!M20"))),"",INDIRECT(CONCATENATE($B254,"!M20")))</f>
        <v/>
      </c>
      <c r="H254" s="104" t="str">
        <f ca="true">IF(ISERROR(INDIRECT(CONCATENATE($B254,"!M21"))),"",INDIRECT(CONCATENATE($B254,"!M21")))</f>
        <v/>
      </c>
      <c r="I254" s="104"/>
      <c r="J254" s="104" t="str">
        <f ca="true">IF(ISERROR(INDIRECT(CONCATENATE($B254,"!N18"))),"",INDIRECT(CONCATENATE($B254,"!N18")))</f>
        <v/>
      </c>
      <c r="K254" s="104" t="str">
        <f ca="true">IF(ISERROR(INDIRECT(CONCATENATE($B254,"!N19"))),"",INDIRECT(CONCATENATE($B254,"!N19")))</f>
        <v/>
      </c>
      <c r="L254" s="104" t="str">
        <f ca="true">IF(ISERROR(INDIRECT(CONCATENATE($B254,"!N20"))),"",INDIRECT(CONCATENATE($B254,"!N20")))</f>
        <v/>
      </c>
      <c r="M254" s="104" t="str">
        <f ca="true">IF(ISERROR(INDIRECT(CONCATENATE($B254,"!N21"))),"",INDIRECT(CONCATENATE($B254,"!N21")))</f>
        <v/>
      </c>
      <c r="N254" s="104"/>
      <c r="O254" s="104" t="str">
        <f ca="true">IF(ISERROR(INDIRECT(CONCATENATE($B254,"!O18"))),"",INDIRECT(CONCATENATE($B254,"!O18")))</f>
        <v/>
      </c>
      <c r="P254" s="104" t="str">
        <f ca="true">IF(ISERROR(INDIRECT(CONCATENATE($B254,"!O19"))),"",INDIRECT(CONCATENATE($B254,"!O19")))</f>
        <v/>
      </c>
      <c r="Q254" s="104" t="str">
        <f ca="true">IF(ISERROR(INDIRECT(CONCATENATE($B254,"!O20"))),"",INDIRECT(CONCATENATE($B254,"!O20")))</f>
        <v/>
      </c>
      <c r="R254" s="104" t="str">
        <f ca="true">IF(ISERROR(INDIRECT(CONCATENATE($B254,"!O21"))),"",INDIRECT(CONCATENATE($B254,"!O21")))</f>
        <v/>
      </c>
      <c r="S254" s="104"/>
      <c r="T254" s="104" t="str">
        <f ca="true">IF(ISERROR(INDIRECT(CONCATENATE($B254,"!P18"))),"",INDIRECT(CONCATENATE($B254,"!P18")))</f>
        <v/>
      </c>
      <c r="U254" s="104" t="str">
        <f ca="true">IF(ISERROR(INDIRECT(CONCATENATE($B254,"!P19"))),"",INDIRECT(CONCATENATE($B254,"!P19")))</f>
        <v/>
      </c>
      <c r="V254" s="104" t="str">
        <f ca="true">IF(ISERROR(INDIRECT(CONCATENATE($B254,"!P20"))),"",INDIRECT(CONCATENATE($B254,"!P20")))</f>
        <v/>
      </c>
      <c r="W254" s="104" t="str">
        <f ca="true">IF(ISERROR(INDIRECT(CONCATENATE($B254,"!P21"))),"",INDIRECT(CONCATENATE($B254,"!P21")))</f>
        <v/>
      </c>
      <c r="X254" s="104"/>
      <c r="Y254" s="104" t="str">
        <f ca="true">IF(ISERROR(INDIRECT(CONCATENATE($B254,"!Q18"))),"",INDIRECT(CONCATENATE($B254,"!Q18")))</f>
        <v/>
      </c>
      <c r="Z254" s="104" t="str">
        <f ca="true">IF(ISERROR(INDIRECT(CONCATENATE($B254,"!Q19"))),"",INDIRECT(CONCATENATE($B254,"!Q19")))</f>
        <v/>
      </c>
      <c r="AA254" s="104" t="str">
        <f ca="true">IF(ISERROR(INDIRECT(CONCATENATE($B254,"!Q20"))),"",INDIRECT(CONCATENATE($B254,"!Q20")))</f>
        <v/>
      </c>
      <c r="AB254" s="104" t="str">
        <f ca="true">IF(ISERROR(INDIRECT(CONCATENATE($B254,"!Q21"))),"",INDIRECT(CONCATENATE($B254,"!Q1")))</f>
        <v/>
      </c>
    </row>
    <row r="255" x14ac:dyDescent="0.2">
      <c r="C255" s="103"/>
      <c r="D255" s="103"/>
      <c r="E255" s="104" t="str">
        <f ca="true">IF(ISERROR(INDIRECT(CONCATENATE($B255,"!M18"))),"",INDIRECT(CONCATENATE($B255,"!M18")))</f>
        <v/>
      </c>
      <c r="F255" s="104" t="str">
        <f ca="true">IF(ISERROR(INDIRECT(CONCATENATE($B255,"!M19"))),"",INDIRECT(CONCATENATE($B255,"!M19")))</f>
        <v/>
      </c>
      <c r="G255" s="104" t="str">
        <f ca="true">IF(ISERROR(INDIRECT(CONCATENATE($B255,"!M20"))),"",INDIRECT(CONCATENATE($B255,"!M20")))</f>
        <v/>
      </c>
      <c r="H255" s="104" t="str">
        <f ca="true">IF(ISERROR(INDIRECT(CONCATENATE($B255,"!M21"))),"",INDIRECT(CONCATENATE($B255,"!M21")))</f>
        <v/>
      </c>
      <c r="I255" s="104"/>
      <c r="J255" s="104" t="str">
        <f ca="true">IF(ISERROR(INDIRECT(CONCATENATE($B255,"!N18"))),"",INDIRECT(CONCATENATE($B255,"!N18")))</f>
        <v/>
      </c>
      <c r="K255" s="104" t="str">
        <f ca="true">IF(ISERROR(INDIRECT(CONCATENATE($B255,"!N19"))),"",INDIRECT(CONCATENATE($B255,"!N19")))</f>
        <v/>
      </c>
      <c r="L255" s="104" t="str">
        <f ca="true">IF(ISERROR(INDIRECT(CONCATENATE($B255,"!N20"))),"",INDIRECT(CONCATENATE($B255,"!N20")))</f>
        <v/>
      </c>
      <c r="M255" s="104" t="str">
        <f ca="true">IF(ISERROR(INDIRECT(CONCATENATE($B255,"!N21"))),"",INDIRECT(CONCATENATE($B255,"!N21")))</f>
        <v/>
      </c>
      <c r="N255" s="104"/>
      <c r="O255" s="104" t="str">
        <f ca="true">IF(ISERROR(INDIRECT(CONCATENATE($B255,"!O18"))),"",INDIRECT(CONCATENATE($B255,"!O18")))</f>
        <v/>
      </c>
      <c r="P255" s="104" t="str">
        <f ca="true">IF(ISERROR(INDIRECT(CONCATENATE($B255,"!O19"))),"",INDIRECT(CONCATENATE($B255,"!O19")))</f>
        <v/>
      </c>
      <c r="Q255" s="104" t="str">
        <f ca="true">IF(ISERROR(INDIRECT(CONCATENATE($B255,"!O20"))),"",INDIRECT(CONCATENATE($B255,"!O20")))</f>
        <v/>
      </c>
      <c r="R255" s="104" t="str">
        <f ca="true">IF(ISERROR(INDIRECT(CONCATENATE($B255,"!O21"))),"",INDIRECT(CONCATENATE($B255,"!O21")))</f>
        <v/>
      </c>
      <c r="S255" s="104"/>
      <c r="T255" s="104" t="str">
        <f ca="true">IF(ISERROR(INDIRECT(CONCATENATE($B255,"!P18"))),"",INDIRECT(CONCATENATE($B255,"!P18")))</f>
        <v/>
      </c>
      <c r="U255" s="104" t="str">
        <f ca="true">IF(ISERROR(INDIRECT(CONCATENATE($B255,"!P19"))),"",INDIRECT(CONCATENATE($B255,"!P19")))</f>
        <v/>
      </c>
      <c r="V255" s="104" t="str">
        <f ca="true">IF(ISERROR(INDIRECT(CONCATENATE($B255,"!P20"))),"",INDIRECT(CONCATENATE($B255,"!P20")))</f>
        <v/>
      </c>
      <c r="W255" s="104" t="str">
        <f ca="true">IF(ISERROR(INDIRECT(CONCATENATE($B255,"!P21"))),"",INDIRECT(CONCATENATE($B255,"!P21")))</f>
        <v/>
      </c>
      <c r="X255" s="104"/>
      <c r="Y255" s="104" t="str">
        <f ca="true">IF(ISERROR(INDIRECT(CONCATENATE($B255,"!Q18"))),"",INDIRECT(CONCATENATE($B255,"!Q18")))</f>
        <v/>
      </c>
      <c r="Z255" s="104" t="str">
        <f ca="true">IF(ISERROR(INDIRECT(CONCATENATE($B255,"!Q19"))),"",INDIRECT(CONCATENATE($B255,"!Q19")))</f>
        <v/>
      </c>
      <c r="AA255" s="104" t="str">
        <f ca="true">IF(ISERROR(INDIRECT(CONCATENATE($B255,"!Q20"))),"",INDIRECT(CONCATENATE($B255,"!Q20")))</f>
        <v/>
      </c>
      <c r="AB255" s="104" t="str">
        <f ca="true">IF(ISERROR(INDIRECT(CONCATENATE($B255,"!Q21"))),"",INDIRECT(CONCATENATE($B255,"!Q1")))</f>
        <v/>
      </c>
    </row>
    <row r="256" x14ac:dyDescent="0.2">
      <c r="B256" s="104"/>
      <c r="C256" s="103"/>
      <c r="D256" s="103"/>
      <c r="E256" s="104" t="str">
        <f ca="true">IF(ISERROR(INDIRECT(CONCATENATE($B256,"!M18"))),"",INDIRECT(CONCATENATE($B256,"!M18")))</f>
        <v/>
      </c>
      <c r="F256" s="104" t="str">
        <f ca="true">IF(ISERROR(INDIRECT(CONCATENATE($B256,"!M19"))),"",INDIRECT(CONCATENATE($B256,"!M19")))</f>
        <v/>
      </c>
      <c r="G256" s="104" t="str">
        <f ca="true">IF(ISERROR(INDIRECT(CONCATENATE($B256,"!M20"))),"",INDIRECT(CONCATENATE($B256,"!M20")))</f>
        <v/>
      </c>
      <c r="H256" s="104" t="str">
        <f ca="true">IF(ISERROR(INDIRECT(CONCATENATE($B256,"!M21"))),"",INDIRECT(CONCATENATE($B256,"!M21")))</f>
        <v/>
      </c>
      <c r="I256" s="104"/>
      <c r="J256" s="104" t="str">
        <f ca="true">IF(ISERROR(INDIRECT(CONCATENATE($B256,"!N18"))),"",INDIRECT(CONCATENATE($B256,"!N18")))</f>
        <v/>
      </c>
      <c r="K256" s="104" t="str">
        <f ca="true">IF(ISERROR(INDIRECT(CONCATENATE($B256,"!N19"))),"",INDIRECT(CONCATENATE($B256,"!N19")))</f>
        <v/>
      </c>
      <c r="L256" s="104" t="str">
        <f ca="true">IF(ISERROR(INDIRECT(CONCATENATE($B256,"!N20"))),"",INDIRECT(CONCATENATE($B256,"!N20")))</f>
        <v/>
      </c>
      <c r="M256" s="104" t="str">
        <f ca="true">IF(ISERROR(INDIRECT(CONCATENATE($B256,"!N21"))),"",INDIRECT(CONCATENATE($B256,"!N21")))</f>
        <v/>
      </c>
      <c r="N256" s="104"/>
      <c r="O256" s="104" t="str">
        <f ca="true">IF(ISERROR(INDIRECT(CONCATENATE($B256,"!O18"))),"",INDIRECT(CONCATENATE($B256,"!O18")))</f>
        <v/>
      </c>
      <c r="P256" s="104" t="str">
        <f ca="true">IF(ISERROR(INDIRECT(CONCATENATE($B256,"!O19"))),"",INDIRECT(CONCATENATE($B256,"!O19")))</f>
        <v/>
      </c>
      <c r="Q256" s="104" t="str">
        <f ca="true">IF(ISERROR(INDIRECT(CONCATENATE($B256,"!O20"))),"",INDIRECT(CONCATENATE($B256,"!O20")))</f>
        <v/>
      </c>
      <c r="R256" s="104" t="str">
        <f ca="true">IF(ISERROR(INDIRECT(CONCATENATE($B256,"!O21"))),"",INDIRECT(CONCATENATE($B256,"!O21")))</f>
        <v/>
      </c>
      <c r="S256" s="104"/>
      <c r="T256" s="104" t="str">
        <f ca="true">IF(ISERROR(INDIRECT(CONCATENATE($B256,"!P18"))),"",INDIRECT(CONCATENATE($B256,"!P18")))</f>
        <v/>
      </c>
      <c r="U256" s="104" t="str">
        <f ca="true">IF(ISERROR(INDIRECT(CONCATENATE($B256,"!P19"))),"",INDIRECT(CONCATENATE($B256,"!P19")))</f>
        <v/>
      </c>
      <c r="V256" s="104" t="str">
        <f ca="true">IF(ISERROR(INDIRECT(CONCATENATE($B256,"!P20"))),"",INDIRECT(CONCATENATE($B256,"!P20")))</f>
        <v/>
      </c>
      <c r="W256" s="104" t="str">
        <f ca="true">IF(ISERROR(INDIRECT(CONCATENATE($B256,"!P21"))),"",INDIRECT(CONCATENATE($B256,"!P21")))</f>
        <v/>
      </c>
      <c r="X256" s="104"/>
      <c r="Y256" s="104" t="str">
        <f ca="true">IF(ISERROR(INDIRECT(CONCATENATE($B256,"!Q18"))),"",INDIRECT(CONCATENATE($B256,"!Q18")))</f>
        <v/>
      </c>
      <c r="Z256" s="104" t="str">
        <f ca="true">IF(ISERROR(INDIRECT(CONCATENATE($B256,"!Q19"))),"",INDIRECT(CONCATENATE($B256,"!Q19")))</f>
        <v/>
      </c>
      <c r="AA256" s="104" t="str">
        <f ca="true">IF(ISERROR(INDIRECT(CONCATENATE($B256,"!Q20"))),"",INDIRECT(CONCATENATE($B256,"!Q20")))</f>
        <v/>
      </c>
      <c r="AB256" s="104" t="str">
        <f ca="true">IF(ISERROR(INDIRECT(CONCATENATE($B256,"!Q21"))),"",INDIRECT(CONCATENATE($B256,"!Q1")))</f>
        <v/>
      </c>
    </row>
    <row r="257" x14ac:dyDescent="0.2">
      <c r="B257" s="104"/>
      <c r="C257" s="103"/>
      <c r="D257" s="103"/>
      <c r="E257" s="104" t="str">
        <f ca="true">IF(ISERROR(INDIRECT(CONCATENATE($B257,"!M18"))),"",INDIRECT(CONCATENATE($B257,"!M18")))</f>
        <v/>
      </c>
      <c r="F257" s="104" t="str">
        <f ca="true">IF(ISERROR(INDIRECT(CONCATENATE($B257,"!M19"))),"",INDIRECT(CONCATENATE($B257,"!M19")))</f>
        <v/>
      </c>
      <c r="G257" s="104" t="str">
        <f ca="true">IF(ISERROR(INDIRECT(CONCATENATE($B257,"!M20"))),"",INDIRECT(CONCATENATE($B257,"!M20")))</f>
        <v/>
      </c>
      <c r="H257" s="104" t="str">
        <f ca="true">IF(ISERROR(INDIRECT(CONCATENATE($B257,"!M21"))),"",INDIRECT(CONCATENATE($B257,"!M21")))</f>
        <v/>
      </c>
      <c r="I257" s="104"/>
      <c r="J257" s="104" t="str">
        <f ca="true">IF(ISERROR(INDIRECT(CONCATENATE($B257,"!N18"))),"",INDIRECT(CONCATENATE($B257,"!N18")))</f>
        <v/>
      </c>
      <c r="K257" s="104" t="str">
        <f ca="true">IF(ISERROR(INDIRECT(CONCATENATE($B257,"!N19"))),"",INDIRECT(CONCATENATE($B257,"!N19")))</f>
        <v/>
      </c>
      <c r="L257" s="104" t="str">
        <f ca="true">IF(ISERROR(INDIRECT(CONCATENATE($B257,"!N20"))),"",INDIRECT(CONCATENATE($B257,"!N20")))</f>
        <v/>
      </c>
      <c r="M257" s="104" t="str">
        <f ca="true">IF(ISERROR(INDIRECT(CONCATENATE($B257,"!N21"))),"",INDIRECT(CONCATENATE($B257,"!N21")))</f>
        <v/>
      </c>
      <c r="N257" s="104"/>
      <c r="O257" s="104" t="str">
        <f ca="true">IF(ISERROR(INDIRECT(CONCATENATE($B257,"!O18"))),"",INDIRECT(CONCATENATE($B257,"!O18")))</f>
        <v/>
      </c>
      <c r="P257" s="104" t="str">
        <f ca="true">IF(ISERROR(INDIRECT(CONCATENATE($B257,"!O19"))),"",INDIRECT(CONCATENATE($B257,"!O19")))</f>
        <v/>
      </c>
      <c r="Q257" s="104" t="str">
        <f ca="true">IF(ISERROR(INDIRECT(CONCATENATE($B257,"!O20"))),"",INDIRECT(CONCATENATE($B257,"!O20")))</f>
        <v/>
      </c>
      <c r="R257" s="104" t="str">
        <f ca="true">IF(ISERROR(INDIRECT(CONCATENATE($B257,"!O21"))),"",INDIRECT(CONCATENATE($B257,"!O21")))</f>
        <v/>
      </c>
      <c r="S257" s="104"/>
      <c r="T257" s="104" t="str">
        <f ca="true">IF(ISERROR(INDIRECT(CONCATENATE($B257,"!P18"))),"",INDIRECT(CONCATENATE($B257,"!P18")))</f>
        <v/>
      </c>
      <c r="U257" s="104" t="str">
        <f ca="true">IF(ISERROR(INDIRECT(CONCATENATE($B257,"!P19"))),"",INDIRECT(CONCATENATE($B257,"!P19")))</f>
        <v/>
      </c>
      <c r="V257" s="104" t="str">
        <f ca="true">IF(ISERROR(INDIRECT(CONCATENATE($B257,"!P20"))),"",INDIRECT(CONCATENATE($B257,"!P20")))</f>
        <v/>
      </c>
      <c r="W257" s="104" t="str">
        <f ca="true">IF(ISERROR(INDIRECT(CONCATENATE($B257,"!P21"))),"",INDIRECT(CONCATENATE($B257,"!P21")))</f>
        <v/>
      </c>
      <c r="X257" s="104"/>
      <c r="Y257" s="104" t="str">
        <f ca="true">IF(ISERROR(INDIRECT(CONCATENATE($B257,"!Q18"))),"",INDIRECT(CONCATENATE($B257,"!Q18")))</f>
        <v/>
      </c>
      <c r="Z257" s="104" t="str">
        <f ca="true">IF(ISERROR(INDIRECT(CONCATENATE($B257,"!Q19"))),"",INDIRECT(CONCATENATE($B257,"!Q19")))</f>
        <v/>
      </c>
      <c r="AA257" s="104" t="str">
        <f ca="true">IF(ISERROR(INDIRECT(CONCATENATE($B257,"!Q20"))),"",INDIRECT(CONCATENATE($B257,"!Q20")))</f>
        <v/>
      </c>
      <c r="AB257" s="104" t="str">
        <f ca="true">IF(ISERROR(INDIRECT(CONCATENATE($B257,"!Q21"))),"",INDIRECT(CONCATENATE($B257,"!Q1")))</f>
        <v/>
      </c>
    </row>
    <row r="297" s="43" customFormat="true" ht="16.5" customHeight="true" x14ac:dyDescent="0.2">
      <c r="A297" s="1098" t="s">
        <v>7</v>
      </c>
      <c r="B297" s="1098"/>
      <c r="C297" s="1098"/>
      <c r="D297" s="1095" t="s">
        <v>0</v>
      </c>
      <c r="E297" s="1096"/>
      <c r="F297" s="1096"/>
      <c r="G297" s="1096"/>
      <c r="H297" s="1097"/>
      <c r="I297" s="1095" t="s">
        <v>1</v>
      </c>
      <c r="J297" s="1096"/>
      <c r="K297" s="1096"/>
      <c r="L297" s="1096"/>
      <c r="M297" s="1097"/>
      <c r="N297" s="1095" t="s">
        <v>2</v>
      </c>
      <c r="O297" s="1096"/>
      <c r="P297" s="1096"/>
      <c r="Q297" s="1096"/>
      <c r="R297" s="1097"/>
      <c r="S297" s="1095" t="s">
        <v>3</v>
      </c>
      <c r="T297" s="1096"/>
      <c r="U297" s="1096"/>
      <c r="V297" s="1096"/>
      <c r="W297" s="1097"/>
      <c r="X297" s="1095" t="s">
        <v>4</v>
      </c>
      <c r="Y297" s="1096"/>
      <c r="Z297" s="1096"/>
      <c r="AA297" s="1096"/>
      <c r="AB297" s="1097"/>
    </row>
    <row r="298" s="47" customFormat="true" ht="22.5" customHeight="true" x14ac:dyDescent="0.2">
      <c r="A298" s="1099"/>
      <c r="B298" s="1099"/>
      <c r="C298" s="1099"/>
      <c r="D298" s="57" t="s">
        <v>14</v>
      </c>
      <c r="E298" s="58" t="s">
        <v>15</v>
      </c>
      <c r="F298" s="45" t="s">
        <v>16</v>
      </c>
      <c r="G298" s="45" t="s">
        <v>22</v>
      </c>
      <c r="H298" s="46" t="s">
        <v>17</v>
      </c>
      <c r="I298" s="57" t="s">
        <v>14</v>
      </c>
      <c r="J298" s="58" t="s">
        <v>15</v>
      </c>
      <c r="K298" s="45" t="s">
        <v>16</v>
      </c>
      <c r="L298" s="45" t="s">
        <v>22</v>
      </c>
      <c r="M298" s="46" t="s">
        <v>17</v>
      </c>
      <c r="N298" s="57" t="s">
        <v>14</v>
      </c>
      <c r="O298" s="58" t="s">
        <v>15</v>
      </c>
      <c r="P298" s="45" t="s">
        <v>16</v>
      </c>
      <c r="Q298" s="45" t="s">
        <v>22</v>
      </c>
      <c r="R298" s="46" t="s">
        <v>17</v>
      </c>
      <c r="S298" s="57" t="s">
        <v>14</v>
      </c>
      <c r="T298" s="58" t="s">
        <v>15</v>
      </c>
      <c r="U298" s="45" t="s">
        <v>16</v>
      </c>
      <c r="V298" s="45" t="s">
        <v>22</v>
      </c>
      <c r="W298" s="46" t="s">
        <v>17</v>
      </c>
      <c r="X298" s="57" t="s">
        <v>14</v>
      </c>
      <c r="Y298" s="58" t="s">
        <v>15</v>
      </c>
      <c r="Z298" s="45" t="s">
        <v>16</v>
      </c>
      <c r="AA298" s="45" t="s">
        <v>22</v>
      </c>
      <c r="AB298" s="46" t="s">
        <v>17</v>
      </c>
    </row>
    <row r="299" s="67" customFormat="true" ht="15" customHeight="true" x14ac:dyDescent="0.2">
      <c r="A299" s="1103" t="s">
        <v>10</v>
      </c>
      <c r="B299" s="1104"/>
      <c r="C299" s="226">
        <v>2015</v>
      </c>
      <c r="D299" s="59">
        <f ca="true">IF((D301+H301)&gt;100,D301*100/(D301+H301),D301)</f>
        <v>99.422651096569922</v>
      </c>
      <c r="E299" s="60">
        <f ca="true">D299*AVERAGEIF(E305:E316,"&gt;0")/100</f>
        <v>99.422651096569922</v>
      </c>
      <c r="F299" s="61">
        <f ca="true">D299*(100-AVERAGEIF(E305:E316,"&gt;0"))/100</f>
        <v>0</v>
      </c>
      <c r="G299" s="62">
        <f ca="true">100-(E299+F299+H299)</f>
        <v>0.57734890343007805</v>
      </c>
      <c r="H299" s="63">
        <f ca="true">IF((D301+H301)&gt;100,H301*100/(D301+H301),H301)</f>
        <v>0</v>
      </c>
      <c r="I299" s="59">
        <f ca="true">IF((I301+M301)&gt;100,I301*100/(I301+M301),I301)</f>
        <v>98.582429040163746</v>
      </c>
      <c r="J299" s="60">
        <f ca="true">I299*AVERAGEIF(J305:J316,"&gt;0")/100</f>
        <v>98.582429040163746</v>
      </c>
      <c r="K299" s="64">
        <f ca="true">I299*(100-AVERAGEIF(J305:J316,"&gt;0"))/100</f>
        <v>0</v>
      </c>
      <c r="L299" s="65">
        <f ca="true">100-(J299+K299+M299)</f>
        <v>1.4175709598362545</v>
      </c>
      <c r="M299" s="66">
        <f ca="true">IF((I301+M301)&gt;100,M301*100/(I301+M301),M301)</f>
        <v>0</v>
      </c>
      <c r="N299" s="59">
        <f ca="true">IF((N301+R301)&gt;100,N301*100/(N301+R301),N301)</f>
        <v>98.403235234758185</v>
      </c>
      <c r="O299" s="60">
        <f ca="true">N299*AVERAGEIF(O305:O316,"&gt;0")/100</f>
        <v>98.403235234758171</v>
      </c>
      <c r="P299" s="64">
        <f ca="true">N299*(100-AVERAGEIF(O305:O316,"&gt;0"))/100</f>
        <v>0</v>
      </c>
      <c r="Q299" s="65">
        <f ca="true">100-(O299+P299+R299)</f>
        <v>1.5967647652418293</v>
      </c>
      <c r="R299" s="66">
        <f ca="true">IF((N301+R301)&gt;100,R301*100/(N301+R301),R301)</f>
        <v>0</v>
      </c>
      <c r="S299" s="59">
        <f ca="true">IF((S301+W301)&gt;100,S301*100/(S301+W301),S301)</f>
        <v>99.128999331447602</v>
      </c>
      <c r="T299" s="60">
        <f ca="true">S299*AVERAGEIF(T305:T316,"&gt;0")/100</f>
        <v>99.128999331447588</v>
      </c>
      <c r="U299" s="64">
        <f ca="true">S299*(100-AVERAGEIF(T305:T316,"&gt;0"))/100</f>
        <v>0</v>
      </c>
      <c r="V299" s="65">
        <f ca="true">100-(T299+U299+W299)</f>
        <v>0.87100066855241209</v>
      </c>
      <c r="W299" s="66">
        <f ca="true">IF((S301+W301)&gt;100,W301*100/(S301+W301),W301)</f>
        <v>0</v>
      </c>
      <c r="X299" s="59">
        <f ca="true">IF((X301+AB301)&gt;100,X301*100/(X301+AB301),X301)</f>
        <v>99.36652626577343</v>
      </c>
      <c r="Y299" s="60">
        <f ca="true">X299*AVERAGEIF(Y305:Y316,"&gt;0")/100</f>
        <v>99.36652626577343</v>
      </c>
      <c r="Z299" s="64">
        <f ca="true">X299*(100-AVERAGEIF(Y305:Y316,"&gt;0"))/100</f>
        <v>0</v>
      </c>
      <c r="AA299" s="65">
        <f ca="true">100-(Y299+Z299+AB299)</f>
        <v>0.63347373422656972</v>
      </c>
      <c r="AB299" s="66">
        <f ca="true">IF((X301+AB301)&gt;100,AB301*100/(X301+AB301),AB301)</f>
        <v>0</v>
      </c>
    </row>
    <row r="300" s="67" customFormat="true" ht="15" customHeight="true" x14ac:dyDescent="0.2">
      <c r="A300" s="1105"/>
      <c r="B300" s="1106"/>
      <c r="C300" s="227">
        <v>2020</v>
      </c>
      <c r="D300" s="68">
        <f ca="true">IF((D302+H302)&gt;100,D302*100/(D302+H302),D302)</f>
        <v>99.422651096569922</v>
      </c>
      <c r="E300" s="69">
        <f ca="true">D300*AVERAGEIF(E305:E316,"&gt;0")/100</f>
        <v>99.422651096569922</v>
      </c>
      <c r="F300" s="70">
        <f ca="true">D300*(100-AVERAGEIF(E305:E316,"&gt;0"))/100</f>
        <v>0</v>
      </c>
      <c r="G300" s="71">
        <f ca="true">100-(E300+F300+H300)</f>
        <v>0.57734890343007805</v>
      </c>
      <c r="H300" s="72">
        <f ca="true">IF((D302+H302)&gt;100,H302*100/(D302+H302),H302)</f>
        <v>0</v>
      </c>
      <c r="I300" s="68">
        <f ca="true">IF((I302+M302)&gt;100,I302*100/(I302+M302),I302)</f>
        <v>98.582429040163746</v>
      </c>
      <c r="J300" s="69">
        <f ca="true">I300*AVERAGEIF(J305:J316,"&gt;0")/100</f>
        <v>98.582429040163746</v>
      </c>
      <c r="K300" s="70">
        <f ca="true">I300*(100-AVERAGEIF(J305:J316,"&gt;0"))/100</f>
        <v>0</v>
      </c>
      <c r="L300" s="71">
        <f ca="true">100-(J300+K300+M300)</f>
        <v>1.4175709598362545</v>
      </c>
      <c r="M300" s="72">
        <f ca="true">IF((I302+M302)&gt;100,M302*100/(I302+M302),M302)</f>
        <v>0</v>
      </c>
      <c r="N300" s="68">
        <f ca="true">IF((N302+R302)&gt;100,N302*100/(N302+R302),N302)</f>
        <v>98.403235234758185</v>
      </c>
      <c r="O300" s="69">
        <f ca="true">N300*AVERAGEIF(O305:O316,"&gt;0")/100</f>
        <v>98.403235234758171</v>
      </c>
      <c r="P300" s="70">
        <f ca="true">N300*(100-AVERAGEIF(O305:O316,"&gt;0"))/100</f>
        <v>0</v>
      </c>
      <c r="Q300" s="71">
        <f ca="true">100-(O300+P300+R300)</f>
        <v>1.5967647652418293</v>
      </c>
      <c r="R300" s="72">
        <f ca="true">IF((N302+R302)&gt;100,R302*100/(N302+R302),R302)</f>
        <v>0</v>
      </c>
      <c r="S300" s="68">
        <f ca="true">IF((S302+W302)&gt;100,S302*100/(S302+W302),S302)</f>
        <v>99.128999331447602</v>
      </c>
      <c r="T300" s="69">
        <f ca="true">S300*AVERAGEIF(T305:T316,"&gt;0")/100</f>
        <v>99.128999331447588</v>
      </c>
      <c r="U300" s="70">
        <f ca="true">S300*(100-AVERAGEIF(T305:T316,"&gt;0"))/100</f>
        <v>0</v>
      </c>
      <c r="V300" s="71">
        <f ca="true">100-(T300+U300+W300)</f>
        <v>0.87100066855241209</v>
      </c>
      <c r="W300" s="72">
        <f ca="true">IF((S302+W302)&gt;100,W302*100/(S302+W302),W302)</f>
        <v>0</v>
      </c>
      <c r="X300" s="68">
        <f ca="true">IF((X302+AB302)&gt;100,X302*100/(X302+AB302),X302)</f>
        <v>99.36652626577343</v>
      </c>
      <c r="Y300" s="69">
        <f ca="true">X300*AVERAGEIF(Y305:Y316,"&gt;0")/100</f>
        <v>99.36652626577343</v>
      </c>
      <c r="Z300" s="70">
        <f ca="true">X300*(100-AVERAGEIF(Y305:Y316,"&gt;0"))/100</f>
        <v>0</v>
      </c>
      <c r="AA300" s="71">
        <f ca="true">100-(Y300+Z300+AB300)</f>
        <v>0.63347373422656972</v>
      </c>
      <c r="AB300" s="72">
        <f ca="true">IF((X302+AB302)&gt;100,AB302*100/(X302+AB302),AB302)</f>
        <v>0</v>
      </c>
    </row>
    <row r="301" hidden="true" x14ac:dyDescent="0.2">
      <c r="A301" s="1107" t="s">
        <v>12</v>
      </c>
      <c r="B301" s="1108"/>
      <c r="C301" s="73">
        <f>MinRegYear(C299,C305:C316)</f>
        <v>2017</v>
      </c>
      <c r="D301" s="74">
        <f ca="true">IF(MAX(C305:C316)-MIN(C305:C316)&lt;5,AVERAGEIF(C305:C316,"&gt;0",D305:D316),
IF(FORECAST($C301,D$305:D$316,$C$305:$C$316)&lt;0,0,
IF(FORECAST($C301,D$305:D$316,$C$305:$C$316)&gt;100,100,
FORECAST($C301,D$305:D$316,$C$305:$C$316))))</f>
        <v>99.422651096569922</v>
      </c>
      <c r="E301" s="75"/>
      <c r="F301" s="76"/>
      <c r="G301" s="76"/>
      <c r="H301" s="77">
        <f ca="true">IF(MAX(C305:C316)-MIN(C305:C316)&lt;5,AVERAGEIF(C305:C316,"&gt;0",H305:H316),
IF(FORECAST($C301,H$305:H$316,$C$305:$C$316)&lt;0,0,
IF(FORECAST($C301,H$305:H$316,$C$305:$C$316)&gt;100,100,
FORECAST($C301,H$305:H$316,$C$305:$C$316))))</f>
        <v>0</v>
      </c>
      <c r="I301" s="74">
        <f ca="true">IF(MAX(C305:C316)-MIN(C305:C316)&lt;5,AVERAGEIF(C305:C316,"&gt;0",I305:I316),
IF(FORECAST($C301,I$305:I$316,$C$305:$C$316)&lt;0,0,
IF(FORECAST($C301,I$305:I$316,$C$305:$C$316)&gt;100,100,
FORECAST($C301,I$305:I$316,$C$305:$C$316))))</f>
        <v>98.582429040163746</v>
      </c>
      <c r="J301" s="75"/>
      <c r="K301" s="76"/>
      <c r="L301" s="76"/>
      <c r="M301" s="77">
        <f ca="true">IF(MAX(C305:C316)-MIN(C305:C316)&lt;5,AVERAGEIF(C305:C316,"&gt;0",M305:M316),
IF(FORECAST($C301,M$305:M$316,$C$305:$C$316)&lt;0,0,
IF(FORECAST($C301,M$305:M$316,$C$305:$C$316)&gt;100,100,
FORECAST($C301,M$305:M$316,$C$305:$C$316))))</f>
        <v>0</v>
      </c>
      <c r="N301" s="74">
        <f ca="true">IF(MAX(C305:C316)-MIN(C305:C316)&lt;5,AVERAGEIF(C305:C316,"&gt;0",N305:N316),
IF(FORECAST($C301,N$305:N$316,$C$305:$C$316)&lt;0,0,
IF(FORECAST($C301,N$305:N$316,$C$305:$C$316)&gt;100,100,
FORECAST($C301,N$305:N$316,$C$305:$C$316))))</f>
        <v>98.403235234758185</v>
      </c>
      <c r="O301" s="75"/>
      <c r="P301" s="76"/>
      <c r="Q301" s="76"/>
      <c r="R301" s="77">
        <f ca="true">IF(MAX(C305:C316)-MIN(C305:C316)&lt;5,AVERAGEIF(C305:C316,"&gt;0",R305:R316),
IF(FORECAST($C301,R$305:R$316,$C$305:$C$316)&lt;0,0,
IF(FORECAST($C301,R$305:R$316,$C$305:$C$316)&gt;100,100,
FORECAST($C301,R$305:R$316,$C$305:$C$316))))</f>
        <v>0</v>
      </c>
      <c r="S301" s="74">
        <f ca="true">IF(MAX(C305:C316)-MIN(C305:C316)&lt;5,AVERAGEIF(C305:C316,"&gt;0",S305:S316),
IF(FORECAST($C301,S$305:S$316,$C$305:$C$316)&lt;0,0,
IF(FORECAST($C301,S$305:S$316,$C$305:$C$316)&gt;100,100,
FORECAST($C301,S$305:S$316,$C$305:$C$316))))</f>
        <v>99.128999331447602</v>
      </c>
      <c r="T301" s="75"/>
      <c r="U301" s="76"/>
      <c r="V301" s="76"/>
      <c r="W301" s="77">
        <f ca="true">IF(MAX(C305:C316)-MIN(C305:C316)&lt;5,AVERAGEIF(C305:C316,"&gt;0",W305:W316),
IF(FORECAST($C301,W$305:W$316,$C$305:$C$316)&lt;0,0,
IF(FORECAST($C301,W$305:W$316,$C$305:$C$316)&gt;100,100,
FORECAST($C301,W$305:W$316,$C$305:$C$316))))</f>
        <v>0</v>
      </c>
      <c r="X301" s="74">
        <f ca="true">IF(MAX(C305:C316)-MIN(C305:C316)&lt;5,AVERAGEIF(C305:C316,"&gt;0",X305:X316),
IF(FORECAST($C301,X$305:X$316,$C$305:$C$316)&lt;0,0,
IF(FORECAST($C301,X$305:X$316,$C$305:$C$316)&gt;100,100,
FORECAST($C301,X$305:X$316,$C$305:$C$316))))</f>
        <v>99.36652626577343</v>
      </c>
      <c r="Y301" s="75"/>
      <c r="Z301" s="76"/>
      <c r="AA301" s="76"/>
      <c r="AB301" s="77">
        <f ca="true">IF(MAX(C305:C316)-MIN(C305:C316)&lt;5,AVERAGEIF(C305:C316,"&gt;0",AB305:AB316),
IF(FORECAST($C301,AB$305:AB$316,$C$305:$C$316)&lt;0,0,
IF(FORECAST($C301,AB$305:AB$316,$C$305:$C$316)&gt;100,100,
FORECAST($C301,AB$305:AB$316,$C$305:$C$316))))</f>
        <v>0</v>
      </c>
    </row>
    <row r="302" hidden="true" x14ac:dyDescent="0.2">
      <c r="A302" s="1109"/>
      <c r="B302" s="1110"/>
      <c r="C302" s="52">
        <f>MaxRegYear(C300,C305:C316)</f>
        <v>2020</v>
      </c>
      <c r="D302" s="78">
        <f ca="true">IF(MAX(C305:C316)-MIN(C305:C316)&lt;5,AVERAGEIF(C305:C316,"&gt;0",D305:D316),
IF(FORECAST($C302,D$305:D$316,$C$305:$C$316)&lt;0,0,
IF(FORECAST($C302,D$305:D$316,$C$305:$C$316)&gt;100,100,
FORECAST($C302,D$305:D$316,$C$305:$C$316))))</f>
        <v>99.422651096569922</v>
      </c>
      <c r="E302" s="79"/>
      <c r="F302" s="80"/>
      <c r="G302" s="80"/>
      <c r="H302" s="81">
        <f ca="true">IF(MAX(C305:C316)-MIN(C305:C316)&lt;5,AVERAGEIF(C305:C316,"&gt;0",H305:H316),
IF(FORECAST($C302,H$305:H$316,$C$305:$C$316)&lt;0,0,
IF(FORECAST($C302,H$305:H$316,$C$305:$C$316)&gt;100,100,
FORECAST($C302,H$305:H$316,$C$305:$C$316))))</f>
        <v>0</v>
      </c>
      <c r="I302" s="78">
        <f ca="true">IF(MAX(C305:C316)-MIN(C305:C316)&lt;5,AVERAGEIF(C305:C316,"&gt;0",I305:I316),
IF(FORECAST($C302,I$305:I$316,$C$305:$C$316)&lt;0,0,
IF(FORECAST($C302,I$305:I$316,$C$305:$C$316)&gt;100,100,
FORECAST($C302,I$305:I$316,$C$305:$C$316))))</f>
        <v>98.582429040163746</v>
      </c>
      <c r="J302" s="79"/>
      <c r="K302" s="80"/>
      <c r="L302" s="80"/>
      <c r="M302" s="81">
        <f ca="true">IF(MAX(C305:C316)-MIN(C305:C316)&lt;5,AVERAGEIF(C305:C316,"&gt;0",M305:M316),
IF(FORECAST($C302,M$305:M$316,$C$305:$C$316)&lt;0,0,
IF(FORECAST($C302,M$305:M$316,$C$305:$C$316)&gt;100,100,
FORECAST($C302,M$305:M$316,$C$305:$C$316))))</f>
        <v>0</v>
      </c>
      <c r="N302" s="78">
        <f ca="true">IF(MAX(C305:C316)-MIN(C305:C316)&lt;5,AVERAGEIF(C305:C316,"&gt;0",N305:N316),
IF(FORECAST($C302,N$305:N$316,$C$305:$C$316)&lt;0,0,
IF(FORECAST($C302,N$305:N$316,$C$305:$C$316)&gt;100,100,
FORECAST($C302,N$305:N$316,$C$305:$C$316))))</f>
        <v>98.403235234758185</v>
      </c>
      <c r="O302" s="79"/>
      <c r="P302" s="80"/>
      <c r="Q302" s="80"/>
      <c r="R302" s="81">
        <f ca="true">IF(MAX(C305:C316)-MIN(C305:C316)&lt;5,AVERAGEIF(C305:C316,"&gt;0",R305:R316),
IF(FORECAST($C302,R$305:R$316,$C$305:$C$316)&lt;0,0,
IF(FORECAST($C302,R$305:R$316,$C$305:$C$316)&gt;100,100,
FORECAST($C302,R$305:R$316,$C$305:$C$316))))</f>
        <v>0</v>
      </c>
      <c r="S302" s="78">
        <f ca="true">IF(MAX(C305:C316)-MIN(C305:C316)&lt;5,AVERAGEIF(C305:C316,"&gt;0",S305:S316),
IF(FORECAST($C302,S$305:S$316,$C$305:$C$316)&lt;0,0,
IF(FORECAST($C302,S$305:S$316,$C$305:$C$316)&gt;100,100,
FORECAST($C302,S$305:S$316,$C$305:$C$316))))</f>
        <v>99.128999331447602</v>
      </c>
      <c r="T302" s="79"/>
      <c r="U302" s="80"/>
      <c r="V302" s="80"/>
      <c r="W302" s="81">
        <f ca="true">IF(MAX(C305:C316)-MIN(C305:C316)&lt;5,AVERAGEIF(C305:C316,"&gt;0",W305:W316),
IF(FORECAST($C302,W$305:W$316,$C$305:$C$316)&lt;0,0,
IF(FORECAST($C302,W$305:W$316,$C$305:$C$316)&gt;100,100,
FORECAST($C302,W$305:W$316,$C$305:$C$316))))</f>
        <v>0</v>
      </c>
      <c r="X302" s="78">
        <f ca="true">IF(MAX(C305:C316)-MIN(C305:C316)&lt;5,AVERAGEIF(C305:C316,"&gt;0",X305:X316),
IF(FORECAST($C302,X$305:X$316,$C$305:$C$316)&lt;0,0,
IF(FORECAST($C302,X$305:X$316,$C$305:$C$316)&gt;100,100,
FORECAST($C302,X$305:X$316,$C$305:$C$316))))</f>
        <v>99.36652626577343</v>
      </c>
      <c r="Y302" s="79"/>
      <c r="Z302" s="80"/>
      <c r="AA302" s="80"/>
      <c r="AB302" s="81">
        <f ca="true">IF(MAX(C305:C316)-MIN(C305:C316)&lt;5,AVERAGEIF(C305:C316,"&gt;0",AB305:AB316),
IF(FORECAST($C302,AB$305:AB$316,$C$305:$C$316)&lt;0,0,
IF(FORECAST($C302,AB$305:AB$316,$C$305:$C$316)&gt;100,100,
FORECAST($C302,AB$305:AB$316,$C$305:$C$316))))</f>
        <v>0</v>
      </c>
    </row>
    <row r="303" ht="9" customHeight="true" x14ac:dyDescent="0.2">
      <c r="D303" s="82"/>
      <c r="I303" s="82"/>
      <c r="K303" s="42"/>
      <c r="L303" s="42"/>
      <c r="N303" s="82"/>
      <c r="P303" s="42"/>
      <c r="Q303" s="42"/>
      <c r="S303" s="82"/>
      <c r="U303" s="42"/>
      <c r="V303" s="42"/>
      <c r="X303" s="82"/>
      <c r="Z303" s="42"/>
      <c r="AA303" s="42"/>
      <c r="AB303" s="83"/>
    </row>
    <row r="304" s="111" customFormat="true" ht="22.5" customHeight="true" x14ac:dyDescent="0.2">
      <c r="B304" s="105" t="s">
        <v>8</v>
      </c>
      <c r="C304" s="85" t="s">
        <v>9</v>
      </c>
      <c r="D304" s="86" t="s">
        <v>14</v>
      </c>
      <c r="E304" s="1066" t="s">
        <v>301</v>
      </c>
      <c r="F304" s="236"/>
      <c r="G304" s="236"/>
      <c r="H304" s="88" t="s">
        <v>17</v>
      </c>
      <c r="I304" s="86" t="s">
        <v>14</v>
      </c>
      <c r="J304" s="1066" t="s">
        <v>301</v>
      </c>
      <c r="K304" s="236"/>
      <c r="L304" s="236"/>
      <c r="M304" s="88" t="s">
        <v>17</v>
      </c>
      <c r="N304" s="86" t="s">
        <v>14</v>
      </c>
      <c r="O304" s="1066" t="s">
        <v>301</v>
      </c>
      <c r="P304" s="236"/>
      <c r="Q304" s="236"/>
      <c r="R304" s="88" t="s">
        <v>17</v>
      </c>
      <c r="S304" s="86" t="s">
        <v>14</v>
      </c>
      <c r="T304" s="1066" t="s">
        <v>301</v>
      </c>
      <c r="U304" s="236"/>
      <c r="V304" s="236"/>
      <c r="W304" s="88" t="s">
        <v>17</v>
      </c>
      <c r="X304" s="86" t="s">
        <v>14</v>
      </c>
      <c r="Y304" s="1066" t="s">
        <v>301</v>
      </c>
      <c r="Z304" s="236"/>
      <c r="AA304" s="236"/>
      <c r="AB304" s="88" t="s">
        <v>17</v>
      </c>
      <c r="AD304" s="237"/>
    </row>
    <row r="305" x14ac:dyDescent="0.2">
      <c r="A305" s="90"/>
      <c r="B305" s="1" t="s">
        <v>290</v>
      </c>
      <c r="C305" s="2">
        <v>2019</v>
      </c>
      <c r="D305" s="1">
        <f t="shared" ref="D305:D316" ca="true" si="65">IF(ISERROR(INDIRECT(CONCATENATE($B305,"!M16"))),"",INDIRECT(CONCATENATE($B305,"!M16")))</f>
        <v>99.422651096569922</v>
      </c>
      <c r="E305" s="94">
        <f t="shared" ref="E305:E316" ca="true" si="66">IF(ISERROR(INDIRECT(CONCATENATE($B305,"!M23"))),"",INDIRECT(CONCATENATE($B305,"!M23")))</f>
        <v>100</v>
      </c>
      <c r="F305" s="92"/>
      <c r="G305" s="92"/>
      <c r="H305" s="93">
        <f t="shared" ref="H305:H316" ca="true" si="67">IF(ISERROR(INDIRECT(CONCATENATE($B305,"!M21"))),"",INDIRECT(CONCATENATE($B305,"!M21")))</f>
        <v>0</v>
      </c>
      <c r="I305" s="1">
        <f t="shared" ref="I305:I316" ca="true" si="68">IF(ISERROR(INDIRECT(CONCATENATE($B305,"!N16"))),"",INDIRECT(CONCATENATE($B305,"!N16")))</f>
        <v>98.582429040163746</v>
      </c>
      <c r="J305" s="91">
        <f t="shared" ref="J305:J316" ca="true" si="69">IF(ISERROR(INDIRECT(CONCATENATE($B305,"!N23"))),"",INDIRECT(CONCATENATE($B305,"!N23")))</f>
        <v>100</v>
      </c>
      <c r="K305" s="92"/>
      <c r="L305" s="92"/>
      <c r="M305" s="93">
        <f t="shared" ref="M305:M316" ca="true" si="70">IF(ISERROR(INDIRECT(CONCATENATE($B305,"!N21"))),"",INDIRECT(CONCATENATE($B305,"!N21")))</f>
        <v>0</v>
      </c>
      <c r="N305" s="1">
        <f t="shared" ref="N305:N316" ca="true" si="71">IF(ISERROR(INDIRECT(CONCATENATE($B305,"!O16"))),"",INDIRECT(CONCATENATE($B305,"!O16")))</f>
        <v>98.403235234758185</v>
      </c>
      <c r="O305" s="91">
        <f t="shared" ref="O305:O316" ca="true" si="72">IF(ISERROR(INDIRECT(CONCATENATE($B305,"!O23"))),"",INDIRECT(CONCATENATE($B305,"!O23")))</f>
        <v>100</v>
      </c>
      <c r="P305" s="92"/>
      <c r="Q305" s="92"/>
      <c r="R305" s="93">
        <f t="shared" ref="R305:R316" ca="true" si="73">IF(ISERROR(INDIRECT(CONCATENATE($B305,"!O21"))),"",INDIRECT(CONCATENATE($B305,"!O21")))</f>
        <v>0</v>
      </c>
      <c r="S305" s="1">
        <f t="shared" ref="S305:S316" ca="true" si="74">IF(ISERROR(INDIRECT(CONCATENATE($B305,"!P16"))),"",INDIRECT(CONCATENATE($B305,"!P16")))</f>
        <v>99.128999331447602</v>
      </c>
      <c r="T305" s="91">
        <f t="shared" ref="T305:T316" ca="true" si="75">IF(ISERROR(INDIRECT(CONCATENATE($B305,"!P23"))),"",INDIRECT(CONCATENATE($B305,"!P23")))</f>
        <v>100</v>
      </c>
      <c r="U305" s="92"/>
      <c r="V305" s="92"/>
      <c r="W305" s="93">
        <f t="shared" ref="W305:W316" ca="true" si="76">IF(ISERROR(INDIRECT(CONCATENATE($B305,"!P21"))),"",INDIRECT(CONCATENATE($B305,"!P21")))</f>
        <v>0</v>
      </c>
      <c r="X305" s="1">
        <f t="shared" ref="X305:X316" ca="true" si="77">IF(ISERROR(INDIRECT(CONCATENATE($B305,"!Q16"))),"",INDIRECT(CONCATENATE($B305,"!Q16")))</f>
        <v>99.36652626577343</v>
      </c>
      <c r="Y305" s="91">
        <f t="shared" ref="Y305:Y316" ca="true" si="78">IF(ISERROR(INDIRECT(CONCATENATE($B305,"!Q23"))),"",INDIRECT(CONCATENATE($B305,"!Q23")))</f>
        <v>100</v>
      </c>
      <c r="Z305" s="92"/>
      <c r="AA305" s="92"/>
      <c r="AB305" s="93">
        <f t="shared" ref="AB305:AB316" ca="true" si="79">IF(ISERROR(INDIRECT(CONCATENATE($B305,"!Q221"))),"",INDIRECT(CONCATENATE($B305,"!Q21")))</f>
        <v>0</v>
      </c>
    </row>
    <row r="306" x14ac:dyDescent="0.2">
      <c r="A306" s="90"/>
      <c r="B306" s="3"/>
      <c r="C306" s="4"/>
      <c r="D306" s="3" t="str">
        <f t="shared" ca="true" si="65"/>
        <v/>
      </c>
      <c r="E306" s="94" t="str">
        <f t="shared" ca="true" si="66"/>
        <v/>
      </c>
      <c r="F306" s="92"/>
      <c r="G306" s="92"/>
      <c r="H306" s="95" t="str">
        <f t="shared" ca="true" si="67"/>
        <v/>
      </c>
      <c r="I306" s="3" t="str">
        <f t="shared" ca="true" si="68"/>
        <v/>
      </c>
      <c r="J306" s="94" t="str">
        <f t="shared" ca="true" si="69"/>
        <v/>
      </c>
      <c r="K306" s="92"/>
      <c r="L306" s="92"/>
      <c r="M306" s="95" t="str">
        <f t="shared" ca="true" si="70"/>
        <v/>
      </c>
      <c r="N306" s="3" t="str">
        <f t="shared" ca="true" si="71"/>
        <v/>
      </c>
      <c r="O306" s="94" t="str">
        <f t="shared" ca="true" si="72"/>
        <v/>
      </c>
      <c r="P306" s="92"/>
      <c r="Q306" s="92"/>
      <c r="R306" s="95" t="str">
        <f t="shared" ca="true" si="73"/>
        <v/>
      </c>
      <c r="S306" s="3" t="str">
        <f t="shared" ca="true" si="74"/>
        <v/>
      </c>
      <c r="T306" s="94" t="str">
        <f t="shared" ca="true" si="75"/>
        <v/>
      </c>
      <c r="U306" s="92"/>
      <c r="V306" s="92"/>
      <c r="W306" s="95" t="str">
        <f t="shared" ca="true" si="76"/>
        <v/>
      </c>
      <c r="X306" s="3" t="str">
        <f t="shared" ca="true" si="77"/>
        <v/>
      </c>
      <c r="Y306" s="94" t="str">
        <f t="shared" ca="true" si="78"/>
        <v/>
      </c>
      <c r="Z306" s="92"/>
      <c r="AA306" s="92"/>
      <c r="AB306" s="95" t="str">
        <f t="shared" ca="true" si="79"/>
        <v/>
      </c>
    </row>
    <row r="307" x14ac:dyDescent="0.2">
      <c r="A307" s="90"/>
      <c r="B307" s="3"/>
      <c r="C307" s="4"/>
      <c r="D307" s="3" t="str">
        <f t="shared" ca="true" si="65"/>
        <v/>
      </c>
      <c r="E307" s="94" t="str">
        <f t="shared" ca="true" si="66"/>
        <v/>
      </c>
      <c r="F307" s="92"/>
      <c r="G307" s="92"/>
      <c r="H307" s="95" t="str">
        <f t="shared" ca="true" si="67"/>
        <v/>
      </c>
      <c r="I307" s="3" t="str">
        <f t="shared" ca="true" si="68"/>
        <v/>
      </c>
      <c r="J307" s="94" t="str">
        <f t="shared" ca="true" si="69"/>
        <v/>
      </c>
      <c r="K307" s="92"/>
      <c r="L307" s="92"/>
      <c r="M307" s="95" t="str">
        <f t="shared" ca="true" si="70"/>
        <v/>
      </c>
      <c r="N307" s="3" t="str">
        <f t="shared" ca="true" si="71"/>
        <v/>
      </c>
      <c r="O307" s="94" t="str">
        <f t="shared" ca="true" si="72"/>
        <v/>
      </c>
      <c r="P307" s="92"/>
      <c r="Q307" s="92"/>
      <c r="R307" s="95" t="str">
        <f t="shared" ca="true" si="73"/>
        <v/>
      </c>
      <c r="S307" s="3" t="str">
        <f t="shared" ca="true" si="74"/>
        <v/>
      </c>
      <c r="T307" s="94" t="str">
        <f t="shared" ca="true" si="75"/>
        <v/>
      </c>
      <c r="U307" s="92"/>
      <c r="V307" s="92"/>
      <c r="W307" s="95" t="str">
        <f t="shared" ca="true" si="76"/>
        <v/>
      </c>
      <c r="X307" s="3" t="str">
        <f t="shared" ca="true" si="77"/>
        <v/>
      </c>
      <c r="Y307" s="94" t="str">
        <f t="shared" ca="true" si="78"/>
        <v/>
      </c>
      <c r="Z307" s="92"/>
      <c r="AA307" s="92"/>
      <c r="AB307" s="95" t="str">
        <f t="shared" ca="true" si="79"/>
        <v/>
      </c>
      <c r="AD307" s="96"/>
    </row>
    <row r="308" x14ac:dyDescent="0.2">
      <c r="A308" s="90"/>
      <c r="B308" s="3"/>
      <c r="C308" s="4"/>
      <c r="D308" s="3" t="str">
        <f t="shared" ca="true" si="65"/>
        <v/>
      </c>
      <c r="E308" s="94" t="str">
        <f t="shared" ca="true" si="66"/>
        <v/>
      </c>
      <c r="F308" s="92"/>
      <c r="G308" s="92"/>
      <c r="H308" s="95" t="str">
        <f t="shared" ca="true" si="67"/>
        <v/>
      </c>
      <c r="I308" s="3" t="str">
        <f t="shared" ca="true" si="68"/>
        <v/>
      </c>
      <c r="J308" s="94" t="str">
        <f t="shared" ca="true" si="69"/>
        <v/>
      </c>
      <c r="K308" s="92"/>
      <c r="L308" s="92"/>
      <c r="M308" s="95" t="str">
        <f t="shared" ca="true" si="70"/>
        <v/>
      </c>
      <c r="N308" s="3" t="str">
        <f t="shared" ca="true" si="71"/>
        <v/>
      </c>
      <c r="O308" s="94" t="str">
        <f t="shared" ca="true" si="72"/>
        <v/>
      </c>
      <c r="P308" s="92"/>
      <c r="Q308" s="92"/>
      <c r="R308" s="95" t="str">
        <f t="shared" ca="true" si="73"/>
        <v/>
      </c>
      <c r="S308" s="3" t="str">
        <f t="shared" ca="true" si="74"/>
        <v/>
      </c>
      <c r="T308" s="94" t="str">
        <f t="shared" ca="true" si="75"/>
        <v/>
      </c>
      <c r="U308" s="92"/>
      <c r="V308" s="92"/>
      <c r="W308" s="95" t="str">
        <f t="shared" ca="true" si="76"/>
        <v/>
      </c>
      <c r="X308" s="3" t="str">
        <f t="shared" ca="true" si="77"/>
        <v/>
      </c>
      <c r="Y308" s="94" t="str">
        <f t="shared" ca="true" si="78"/>
        <v/>
      </c>
      <c r="Z308" s="92"/>
      <c r="AA308" s="92"/>
      <c r="AB308" s="95" t="str">
        <f t="shared" ca="true" si="79"/>
        <v/>
      </c>
    </row>
    <row r="309" x14ac:dyDescent="0.2">
      <c r="A309" s="90"/>
      <c r="B309" s="3"/>
      <c r="C309" s="4"/>
      <c r="D309" s="3" t="str">
        <f t="shared" ca="true" si="65"/>
        <v/>
      </c>
      <c r="E309" s="94" t="str">
        <f t="shared" ca="true" si="66"/>
        <v/>
      </c>
      <c r="F309" s="92"/>
      <c r="G309" s="92"/>
      <c r="H309" s="95" t="str">
        <f t="shared" ca="true" si="67"/>
        <v/>
      </c>
      <c r="I309" s="3" t="str">
        <f t="shared" ca="true" si="68"/>
        <v/>
      </c>
      <c r="J309" s="94" t="str">
        <f t="shared" ca="true" si="69"/>
        <v/>
      </c>
      <c r="K309" s="92"/>
      <c r="L309" s="92"/>
      <c r="M309" s="95" t="str">
        <f t="shared" ca="true" si="70"/>
        <v/>
      </c>
      <c r="N309" s="3" t="str">
        <f t="shared" ca="true" si="71"/>
        <v/>
      </c>
      <c r="O309" s="94" t="str">
        <f t="shared" ca="true" si="72"/>
        <v/>
      </c>
      <c r="P309" s="92"/>
      <c r="Q309" s="92"/>
      <c r="R309" s="95" t="str">
        <f t="shared" ca="true" si="73"/>
        <v/>
      </c>
      <c r="S309" s="3" t="str">
        <f t="shared" ca="true" si="74"/>
        <v/>
      </c>
      <c r="T309" s="94" t="str">
        <f t="shared" ca="true" si="75"/>
        <v/>
      </c>
      <c r="U309" s="92"/>
      <c r="V309" s="92"/>
      <c r="W309" s="95" t="str">
        <f t="shared" ca="true" si="76"/>
        <v/>
      </c>
      <c r="X309" s="3" t="str">
        <f t="shared" ca="true" si="77"/>
        <v/>
      </c>
      <c r="Y309" s="94" t="str">
        <f t="shared" ca="true" si="78"/>
        <v/>
      </c>
      <c r="Z309" s="92"/>
      <c r="AA309" s="92"/>
      <c r="AB309" s="95" t="str">
        <f t="shared" ca="true" si="79"/>
        <v/>
      </c>
    </row>
    <row r="310" x14ac:dyDescent="0.2">
      <c r="A310" s="90"/>
      <c r="B310" s="3"/>
      <c r="C310" s="4"/>
      <c r="D310" s="3" t="str">
        <f t="shared" ca="true" si="65"/>
        <v/>
      </c>
      <c r="E310" s="94" t="str">
        <f t="shared" ca="true" si="66"/>
        <v/>
      </c>
      <c r="F310" s="92"/>
      <c r="G310" s="92"/>
      <c r="H310" s="95" t="str">
        <f t="shared" ca="true" si="67"/>
        <v/>
      </c>
      <c r="I310" s="3" t="str">
        <f t="shared" ca="true" si="68"/>
        <v/>
      </c>
      <c r="J310" s="94" t="str">
        <f t="shared" ca="true" si="69"/>
        <v/>
      </c>
      <c r="K310" s="92"/>
      <c r="L310" s="92"/>
      <c r="M310" s="95" t="str">
        <f t="shared" ca="true" si="70"/>
        <v/>
      </c>
      <c r="N310" s="3" t="str">
        <f t="shared" ca="true" si="71"/>
        <v/>
      </c>
      <c r="O310" s="94" t="str">
        <f t="shared" ca="true" si="72"/>
        <v/>
      </c>
      <c r="P310" s="92"/>
      <c r="Q310" s="92"/>
      <c r="R310" s="95" t="str">
        <f t="shared" ca="true" si="73"/>
        <v/>
      </c>
      <c r="S310" s="3" t="str">
        <f t="shared" ca="true" si="74"/>
        <v/>
      </c>
      <c r="T310" s="94" t="str">
        <f t="shared" ca="true" si="75"/>
        <v/>
      </c>
      <c r="U310" s="92"/>
      <c r="V310" s="92"/>
      <c r="W310" s="95" t="str">
        <f t="shared" ca="true" si="76"/>
        <v/>
      </c>
      <c r="X310" s="3" t="str">
        <f t="shared" ca="true" si="77"/>
        <v/>
      </c>
      <c r="Y310" s="94" t="str">
        <f t="shared" ca="true" si="78"/>
        <v/>
      </c>
      <c r="Z310" s="92"/>
      <c r="AA310" s="92"/>
      <c r="AB310" s="95" t="str">
        <f t="shared" ca="true" si="79"/>
        <v/>
      </c>
    </row>
    <row r="311" x14ac:dyDescent="0.2">
      <c r="A311" s="90"/>
      <c r="B311" s="3"/>
      <c r="C311" s="4"/>
      <c r="D311" s="3" t="str">
        <f t="shared" ca="true" si="65"/>
        <v/>
      </c>
      <c r="E311" s="94" t="str">
        <f t="shared" ca="true" si="66"/>
        <v/>
      </c>
      <c r="F311" s="92"/>
      <c r="G311" s="92"/>
      <c r="H311" s="95" t="str">
        <f t="shared" ca="true" si="67"/>
        <v/>
      </c>
      <c r="I311" s="3" t="str">
        <f t="shared" ca="true" si="68"/>
        <v/>
      </c>
      <c r="J311" s="94" t="str">
        <f t="shared" ca="true" si="69"/>
        <v/>
      </c>
      <c r="K311" s="92"/>
      <c r="L311" s="92"/>
      <c r="M311" s="95" t="str">
        <f t="shared" ca="true" si="70"/>
        <v/>
      </c>
      <c r="N311" s="3" t="str">
        <f t="shared" ca="true" si="71"/>
        <v/>
      </c>
      <c r="O311" s="94" t="str">
        <f t="shared" ca="true" si="72"/>
        <v/>
      </c>
      <c r="P311" s="92"/>
      <c r="Q311" s="92"/>
      <c r="R311" s="95" t="str">
        <f t="shared" ca="true" si="73"/>
        <v/>
      </c>
      <c r="S311" s="3" t="str">
        <f t="shared" ca="true" si="74"/>
        <v/>
      </c>
      <c r="T311" s="94" t="str">
        <f t="shared" ca="true" si="75"/>
        <v/>
      </c>
      <c r="U311" s="92"/>
      <c r="V311" s="92"/>
      <c r="W311" s="95" t="str">
        <f t="shared" ca="true" si="76"/>
        <v/>
      </c>
      <c r="X311" s="3" t="str">
        <f t="shared" ca="true" si="77"/>
        <v/>
      </c>
      <c r="Y311" s="94" t="str">
        <f t="shared" ca="true" si="78"/>
        <v/>
      </c>
      <c r="Z311" s="92"/>
      <c r="AA311" s="92"/>
      <c r="AB311" s="95" t="str">
        <f t="shared" ca="true" si="79"/>
        <v/>
      </c>
    </row>
    <row r="312" x14ac:dyDescent="0.2">
      <c r="A312" s="90"/>
      <c r="B312" s="3"/>
      <c r="C312" s="4"/>
      <c r="D312" s="3" t="str">
        <f t="shared" ca="true" si="65"/>
        <v/>
      </c>
      <c r="E312" s="94" t="str">
        <f t="shared" ca="true" si="66"/>
        <v/>
      </c>
      <c r="F312" s="92"/>
      <c r="G312" s="92"/>
      <c r="H312" s="95" t="str">
        <f t="shared" ca="true" si="67"/>
        <v/>
      </c>
      <c r="I312" s="3" t="str">
        <f t="shared" ca="true" si="68"/>
        <v/>
      </c>
      <c r="J312" s="94" t="str">
        <f t="shared" ca="true" si="69"/>
        <v/>
      </c>
      <c r="K312" s="92"/>
      <c r="L312" s="92"/>
      <c r="M312" s="95" t="str">
        <f t="shared" ca="true" si="70"/>
        <v/>
      </c>
      <c r="N312" s="3" t="str">
        <f t="shared" ca="true" si="71"/>
        <v/>
      </c>
      <c r="O312" s="94" t="str">
        <f t="shared" ca="true" si="72"/>
        <v/>
      </c>
      <c r="P312" s="92"/>
      <c r="Q312" s="92"/>
      <c r="R312" s="95" t="str">
        <f t="shared" ca="true" si="73"/>
        <v/>
      </c>
      <c r="S312" s="3" t="str">
        <f t="shared" ca="true" si="74"/>
        <v/>
      </c>
      <c r="T312" s="94" t="str">
        <f t="shared" ca="true" si="75"/>
        <v/>
      </c>
      <c r="U312" s="92"/>
      <c r="V312" s="92"/>
      <c r="W312" s="95" t="str">
        <f t="shared" ca="true" si="76"/>
        <v/>
      </c>
      <c r="X312" s="3" t="str">
        <f t="shared" ca="true" si="77"/>
        <v/>
      </c>
      <c r="Y312" s="94" t="str">
        <f t="shared" ca="true" si="78"/>
        <v/>
      </c>
      <c r="Z312" s="92"/>
      <c r="AA312" s="92"/>
      <c r="AB312" s="95" t="str">
        <f t="shared" ca="true" si="79"/>
        <v/>
      </c>
    </row>
    <row r="313" x14ac:dyDescent="0.2">
      <c r="A313" s="90"/>
      <c r="B313" s="3"/>
      <c r="C313" s="4"/>
      <c r="D313" s="3" t="str">
        <f t="shared" ca="true" si="65"/>
        <v/>
      </c>
      <c r="E313" s="94" t="str">
        <f t="shared" ca="true" si="66"/>
        <v/>
      </c>
      <c r="F313" s="92"/>
      <c r="G313" s="92"/>
      <c r="H313" s="95" t="str">
        <f t="shared" ca="true" si="67"/>
        <v/>
      </c>
      <c r="I313" s="3" t="str">
        <f t="shared" ca="true" si="68"/>
        <v/>
      </c>
      <c r="J313" s="94" t="str">
        <f t="shared" ca="true" si="69"/>
        <v/>
      </c>
      <c r="K313" s="92"/>
      <c r="L313" s="92"/>
      <c r="M313" s="95" t="str">
        <f t="shared" ca="true" si="70"/>
        <v/>
      </c>
      <c r="N313" s="3" t="str">
        <f t="shared" ca="true" si="71"/>
        <v/>
      </c>
      <c r="O313" s="94" t="str">
        <f t="shared" ca="true" si="72"/>
        <v/>
      </c>
      <c r="P313" s="92"/>
      <c r="Q313" s="92"/>
      <c r="R313" s="95" t="str">
        <f t="shared" ca="true" si="73"/>
        <v/>
      </c>
      <c r="S313" s="3" t="str">
        <f t="shared" ca="true" si="74"/>
        <v/>
      </c>
      <c r="T313" s="94" t="str">
        <f t="shared" ca="true" si="75"/>
        <v/>
      </c>
      <c r="U313" s="92"/>
      <c r="V313" s="92"/>
      <c r="W313" s="95" t="str">
        <f t="shared" ca="true" si="76"/>
        <v/>
      </c>
      <c r="X313" s="3" t="str">
        <f t="shared" ca="true" si="77"/>
        <v/>
      </c>
      <c r="Y313" s="94" t="str">
        <f t="shared" ca="true" si="78"/>
        <v/>
      </c>
      <c r="Z313" s="92"/>
      <c r="AA313" s="92"/>
      <c r="AB313" s="95" t="str">
        <f t="shared" ca="true" si="79"/>
        <v/>
      </c>
    </row>
    <row r="314" x14ac:dyDescent="0.2">
      <c r="A314" s="90"/>
      <c r="B314" s="3"/>
      <c r="C314" s="4"/>
      <c r="D314" s="3" t="str">
        <f t="shared" ca="true" si="65"/>
        <v/>
      </c>
      <c r="E314" s="94" t="str">
        <f t="shared" ca="true" si="66"/>
        <v/>
      </c>
      <c r="F314" s="92"/>
      <c r="G314" s="92"/>
      <c r="H314" s="95" t="str">
        <f t="shared" ca="true" si="67"/>
        <v/>
      </c>
      <c r="I314" s="3" t="str">
        <f t="shared" ca="true" si="68"/>
        <v/>
      </c>
      <c r="J314" s="94" t="str">
        <f t="shared" ca="true" si="69"/>
        <v/>
      </c>
      <c r="K314" s="92"/>
      <c r="L314" s="92"/>
      <c r="M314" s="95" t="str">
        <f t="shared" ca="true" si="70"/>
        <v/>
      </c>
      <c r="N314" s="3" t="str">
        <f t="shared" ca="true" si="71"/>
        <v/>
      </c>
      <c r="O314" s="94" t="str">
        <f t="shared" ca="true" si="72"/>
        <v/>
      </c>
      <c r="P314" s="92"/>
      <c r="Q314" s="92"/>
      <c r="R314" s="95" t="str">
        <f t="shared" ca="true" si="73"/>
        <v/>
      </c>
      <c r="S314" s="3" t="str">
        <f t="shared" ca="true" si="74"/>
        <v/>
      </c>
      <c r="T314" s="94" t="str">
        <f t="shared" ca="true" si="75"/>
        <v/>
      </c>
      <c r="U314" s="92"/>
      <c r="V314" s="92"/>
      <c r="W314" s="95" t="str">
        <f t="shared" ca="true" si="76"/>
        <v/>
      </c>
      <c r="X314" s="3" t="str">
        <f t="shared" ca="true" si="77"/>
        <v/>
      </c>
      <c r="Y314" s="94" t="str">
        <f t="shared" ca="true" si="78"/>
        <v/>
      </c>
      <c r="Z314" s="92"/>
      <c r="AA314" s="92"/>
      <c r="AB314" s="95" t="str">
        <f t="shared" ca="true" si="79"/>
        <v/>
      </c>
    </row>
    <row r="315" x14ac:dyDescent="0.2">
      <c r="A315" s="90"/>
      <c r="B315" s="3"/>
      <c r="C315" s="4"/>
      <c r="D315" s="3" t="str">
        <f t="shared" ca="true" si="65"/>
        <v/>
      </c>
      <c r="E315" s="94" t="str">
        <f t="shared" ca="true" si="66"/>
        <v/>
      </c>
      <c r="F315" s="92"/>
      <c r="G315" s="92"/>
      <c r="H315" s="95" t="str">
        <f t="shared" ca="true" si="67"/>
        <v/>
      </c>
      <c r="I315" s="3" t="str">
        <f t="shared" ca="true" si="68"/>
        <v/>
      </c>
      <c r="J315" s="94" t="str">
        <f t="shared" ca="true" si="69"/>
        <v/>
      </c>
      <c r="K315" s="92"/>
      <c r="L315" s="92"/>
      <c r="M315" s="95" t="str">
        <f t="shared" ca="true" si="70"/>
        <v/>
      </c>
      <c r="N315" s="3" t="str">
        <f t="shared" ca="true" si="71"/>
        <v/>
      </c>
      <c r="O315" s="94" t="str">
        <f t="shared" ca="true" si="72"/>
        <v/>
      </c>
      <c r="P315" s="92"/>
      <c r="Q315" s="92"/>
      <c r="R315" s="95" t="str">
        <f t="shared" ca="true" si="73"/>
        <v/>
      </c>
      <c r="S315" s="3" t="str">
        <f t="shared" ca="true" si="74"/>
        <v/>
      </c>
      <c r="T315" s="94" t="str">
        <f t="shared" ca="true" si="75"/>
        <v/>
      </c>
      <c r="U315" s="92"/>
      <c r="V315" s="92"/>
      <c r="W315" s="95" t="str">
        <f t="shared" ca="true" si="76"/>
        <v/>
      </c>
      <c r="X315" s="3" t="str">
        <f t="shared" ca="true" si="77"/>
        <v/>
      </c>
      <c r="Y315" s="94" t="str">
        <f t="shared" ca="true" si="78"/>
        <v/>
      </c>
      <c r="Z315" s="92"/>
      <c r="AA315" s="92"/>
      <c r="AB315" s="95" t="str">
        <f t="shared" ca="true" si="79"/>
        <v/>
      </c>
    </row>
    <row r="316" x14ac:dyDescent="0.2">
      <c r="A316" s="90"/>
      <c r="B316" s="5"/>
      <c r="C316" s="6"/>
      <c r="D316" s="5" t="str">
        <f t="shared" ca="true" si="65"/>
        <v/>
      </c>
      <c r="E316" s="97" t="str">
        <f t="shared" ca="true" si="66"/>
        <v/>
      </c>
      <c r="F316" s="98"/>
      <c r="G316" s="99"/>
      <c r="H316" s="100" t="str">
        <f t="shared" ca="true" si="67"/>
        <v/>
      </c>
      <c r="I316" s="5" t="str">
        <f t="shared" ca="true" si="68"/>
        <v/>
      </c>
      <c r="J316" s="97" t="str">
        <f t="shared" ca="true" si="69"/>
        <v/>
      </c>
      <c r="K316" s="98"/>
      <c r="L316" s="99"/>
      <c r="M316" s="100" t="str">
        <f t="shared" ca="true" si="70"/>
        <v/>
      </c>
      <c r="N316" s="5" t="str">
        <f t="shared" ca="true" si="71"/>
        <v/>
      </c>
      <c r="O316" s="97" t="str">
        <f t="shared" ca="true" si="72"/>
        <v/>
      </c>
      <c r="P316" s="98"/>
      <c r="Q316" s="99"/>
      <c r="R316" s="100" t="str">
        <f t="shared" ca="true" si="73"/>
        <v/>
      </c>
      <c r="S316" s="5" t="str">
        <f t="shared" ca="true" si="74"/>
        <v/>
      </c>
      <c r="T316" s="97" t="str">
        <f t="shared" ca="true" si="75"/>
        <v/>
      </c>
      <c r="U316" s="98"/>
      <c r="V316" s="99"/>
      <c r="W316" s="100" t="str">
        <f t="shared" ca="true" si="76"/>
        <v/>
      </c>
      <c r="X316" s="5" t="str">
        <f t="shared" ca="true" si="77"/>
        <v/>
      </c>
      <c r="Y316" s="97" t="str">
        <f t="shared" ca="true" si="78"/>
        <v/>
      </c>
      <c r="Z316" s="98"/>
      <c r="AA316" s="99"/>
      <c r="AB316" s="100" t="str">
        <f t="shared" ca="true" si="79"/>
        <v/>
      </c>
    </row>
    <row r="317" ht="11.25" customHeight="true" x14ac:dyDescent="0.2"/>
    <row r="318" ht="22.5" customHeight="true" x14ac:dyDescent="0.25">
      <c r="B318" s="1076" t="str">
        <f>CONCATENATE("Rural use of drinking water sources, ",C299,"–",C300)</f>
        <v>Rural use of drinking water sources, 2015–2020</v>
      </c>
      <c r="C318" s="1077"/>
      <c r="D318" s="1077"/>
      <c r="E318" s="1077"/>
      <c r="F318" s="1077"/>
      <c r="G318" s="1077"/>
      <c r="H318" s="1077"/>
      <c r="I318" s="1077"/>
      <c r="J318" s="1077"/>
      <c r="K318" s="1077"/>
      <c r="L318" s="1078"/>
      <c r="N318" s="101"/>
      <c r="O318" s="101"/>
      <c r="P318" s="101"/>
      <c r="Q318" s="101"/>
      <c r="R318" s="101"/>
      <c r="S318" s="1100" t="s">
        <v>11</v>
      </c>
      <c r="T318" s="1101"/>
      <c r="U318" s="1101"/>
      <c r="V318" s="1101"/>
      <c r="W318" s="1102"/>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8.5" customHeight="true" x14ac:dyDescent="0.2">
      <c r="B4" s="1115" t="s">
        <v>125</v>
      </c>
      <c r="C4" s="1116"/>
      <c r="D4" s="1116"/>
      <c r="E4" s="1116"/>
      <c r="F4" s="1116"/>
      <c r="G4" s="1116"/>
      <c r="H4" s="1116"/>
      <c r="I4" s="1116"/>
      <c r="J4" s="1116"/>
      <c r="K4" s="1116"/>
      <c r="L4" s="1116"/>
      <c r="M4" s="1116"/>
      <c r="N4" s="1116"/>
      <c r="O4" s="1116"/>
      <c r="P4" s="1116"/>
      <c r="Q4" s="1116"/>
      <c r="R4" s="1116"/>
      <c r="S4" s="1116"/>
      <c r="T4" s="1116"/>
      <c r="U4" s="1116"/>
      <c r="V4" s="1116"/>
      <c r="W4" s="1116"/>
      <c r="X4" s="1116"/>
      <c r="Y4" s="1116"/>
    </row>
    <row r="5" ht="28.5" customHeight="true" x14ac:dyDescent="0.2">
      <c r="B5" s="1079" t="str">
        <f ca="true">IF(ISERROR(INDIRECT(CONCATENATE($B105,"!A2"))),"",INDIRECT(CONCATENATE($B105,"!A2")))</f>
        <v>Tonga</v>
      </c>
      <c r="C5" s="1113"/>
      <c r="D5" s="1113"/>
      <c r="E5" s="1113"/>
      <c r="F5" s="1113"/>
      <c r="G5" s="1113"/>
      <c r="H5" s="1113"/>
      <c r="I5" s="1113"/>
      <c r="J5" s="1113"/>
      <c r="K5" s="1114"/>
      <c r="L5" s="1114"/>
      <c r="M5" s="1114"/>
      <c r="N5" s="1114"/>
      <c r="O5" s="1114"/>
      <c r="P5" s="1114"/>
      <c r="Q5" s="1114"/>
      <c r="R5" s="1114"/>
      <c r="S5" s="1114"/>
      <c r="T5" s="1114"/>
      <c r="U5" s="1114"/>
      <c r="V5" s="1114"/>
      <c r="W5" s="1114"/>
      <c r="X5" s="1114"/>
      <c r="Y5" s="1114"/>
    </row>
    <row r="6" x14ac:dyDescent="0.2">
      <c r="F6" s="39"/>
      <c r="G6" s="39"/>
      <c r="J6" s="40"/>
      <c r="K6" s="40"/>
      <c r="L6" s="40"/>
      <c r="M6" s="40"/>
      <c r="N6" s="40"/>
      <c r="O6" s="40"/>
      <c r="P6" s="40"/>
    </row>
    <row r="7" s="41" customFormat="true" ht="18" x14ac:dyDescent="0.25">
      <c r="B7" s="1076" t="str">
        <f>B118</f>
        <v>National use of sanitation facilities, 2015–2020</v>
      </c>
      <c r="C7" s="1117"/>
      <c r="D7" s="1117"/>
      <c r="E7" s="1117"/>
      <c r="F7" s="1117"/>
      <c r="G7" s="1117"/>
      <c r="H7" s="1117"/>
      <c r="I7" s="1117"/>
      <c r="J7" s="1076" t="str">
        <f>B218</f>
        <v>Urban use of sanitation facilities, 2015–2020</v>
      </c>
      <c r="K7" s="1117"/>
      <c r="L7" s="1117"/>
      <c r="M7" s="1117"/>
      <c r="N7" s="1117"/>
      <c r="O7" s="1117"/>
      <c r="P7" s="1117"/>
      <c r="Q7" s="1117"/>
      <c r="R7" s="1076" t="str">
        <f>B318</f>
        <v>Rural use of sanitation facilities, 2015–2020</v>
      </c>
      <c r="S7" s="1117"/>
      <c r="T7" s="1117"/>
      <c r="U7" s="1117"/>
      <c r="V7" s="1117"/>
      <c r="W7" s="1117"/>
      <c r="X7" s="1117"/>
      <c r="Y7" s="1117"/>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089" t="str">
        <f ca="true">IF(ISERROR(INDIRECT(CONCATENATE($B105,"!A2"))),"",INDIRECT(CONCATENATE($B105,"!A2")))</f>
        <v>Tonga</v>
      </c>
      <c r="C31" s="1090"/>
      <c r="D31" s="1090"/>
      <c r="E31" s="1091"/>
      <c r="F31" s="1081" t="s">
        <v>0</v>
      </c>
      <c r="G31" s="1081"/>
      <c r="H31" s="1081"/>
      <c r="I31" s="1082"/>
      <c r="J31" s="1080" t="s">
        <v>1</v>
      </c>
      <c r="K31" s="1081"/>
      <c r="L31" s="1081"/>
      <c r="M31" s="1082"/>
      <c r="N31" s="1080" t="s">
        <v>2</v>
      </c>
      <c r="O31" s="1081"/>
      <c r="P31" s="1081"/>
      <c r="Q31" s="1082"/>
      <c r="R31" s="1080" t="s">
        <v>3</v>
      </c>
      <c r="S31" s="1081"/>
      <c r="T31" s="1081"/>
      <c r="U31" s="1082"/>
      <c r="V31" s="1080" t="s">
        <v>4</v>
      </c>
      <c r="W31" s="1081"/>
      <c r="X31" s="1081"/>
      <c r="Y31" s="1082"/>
    </row>
    <row r="32" s="47" customFormat="true" ht="22.5" customHeight="true" x14ac:dyDescent="0.2">
      <c r="B32" s="1092"/>
      <c r="C32" s="1093"/>
      <c r="D32" s="1093"/>
      <c r="E32" s="1094"/>
      <c r="F32" s="44" t="s">
        <v>15</v>
      </c>
      <c r="G32" s="45" t="s">
        <v>16</v>
      </c>
      <c r="H32" s="45" t="s">
        <v>22</v>
      </c>
      <c r="I32" s="46" t="s">
        <v>19</v>
      </c>
      <c r="J32" s="44" t="s">
        <v>15</v>
      </c>
      <c r="K32" s="45" t="s">
        <v>16</v>
      </c>
      <c r="L32" s="45" t="s">
        <v>22</v>
      </c>
      <c r="M32" s="46" t="s">
        <v>19</v>
      </c>
      <c r="N32" s="44" t="s">
        <v>15</v>
      </c>
      <c r="O32" s="45" t="s">
        <v>16</v>
      </c>
      <c r="P32" s="45" t="s">
        <v>22</v>
      </c>
      <c r="Q32" s="46" t="s">
        <v>19</v>
      </c>
      <c r="R32" s="44" t="s">
        <v>15</v>
      </c>
      <c r="S32" s="45" t="s">
        <v>16</v>
      </c>
      <c r="T32" s="45" t="s">
        <v>22</v>
      </c>
      <c r="U32" s="46" t="s">
        <v>19</v>
      </c>
      <c r="V32" s="44" t="s">
        <v>15</v>
      </c>
      <c r="W32" s="45" t="s">
        <v>16</v>
      </c>
      <c r="X32" s="45" t="s">
        <v>22</v>
      </c>
      <c r="Y32" s="46" t="s">
        <v>19</v>
      </c>
    </row>
    <row r="33" x14ac:dyDescent="0.2">
      <c r="B33" s="1083" t="s">
        <v>5</v>
      </c>
      <c r="C33" s="1084"/>
      <c r="D33" s="1087" t="s">
        <v>25</v>
      </c>
      <c r="E33" s="36">
        <f>C99</f>
        <v>2015</v>
      </c>
      <c r="F33" s="106">
        <f ca="true">E99</f>
        <v>82.39002736591668</v>
      </c>
      <c r="G33" s="49">
        <f t="shared" ref="G33:I34" ca="true" si="0">F99</f>
        <v>9.8947205090490122</v>
      </c>
      <c r="H33" s="50">
        <f t="shared" ca="true" si="0"/>
        <v>7.6125331742628362</v>
      </c>
      <c r="I33" s="51">
        <f t="shared" ca="true" si="0"/>
        <v>0.10271895077147875</v>
      </c>
      <c r="J33" s="106">
        <f ca="true">J99</f>
        <v>87.483592588060205</v>
      </c>
      <c r="K33" s="49">
        <f t="shared" ref="K33:M34" ca="true" si="1">K99</f>
        <v>9.7542882974507226</v>
      </c>
      <c r="L33" s="50">
        <f t="shared" ca="true" si="1"/>
        <v>2.6350113918967679</v>
      </c>
      <c r="M33" s="51">
        <f t="shared" ca="true" si="1"/>
        <v>0.12710772259229994</v>
      </c>
      <c r="N33" s="106">
        <f ca="true">O99</f>
        <v>93.414700568922797</v>
      </c>
      <c r="O33" s="49">
        <f t="shared" ref="O33:Q34" ca="true" si="2">P99</f>
        <v>5.7831380193289696</v>
      </c>
      <c r="P33" s="50">
        <f t="shared" ca="true" si="2"/>
        <v>0.80216141174823008</v>
      </c>
      <c r="Q33" s="51">
        <f t="shared" ca="true" si="2"/>
        <v>0</v>
      </c>
      <c r="R33" s="106">
        <f ca="true">T99</f>
        <v>97.811113267055021</v>
      </c>
      <c r="S33" s="49">
        <f t="shared" ref="S33:U34" ca="true" si="3">U99</f>
        <v>2.1888867329449795</v>
      </c>
      <c r="T33" s="50">
        <f t="shared" ca="true" si="3"/>
        <v>0</v>
      </c>
      <c r="U33" s="51">
        <f t="shared" ca="true" si="3"/>
        <v>0</v>
      </c>
      <c r="V33" s="106">
        <f ca="true">Y99</f>
        <v>97.670083910829291</v>
      </c>
      <c r="W33" s="49">
        <f t="shared" ref="W33:Y34" ca="true" si="4">Z99</f>
        <v>2.3299160891707089</v>
      </c>
      <c r="X33" s="50">
        <f t="shared" ca="true" si="4"/>
        <v>0</v>
      </c>
      <c r="Y33" s="51">
        <f t="shared" ca="true" si="4"/>
        <v>0</v>
      </c>
    </row>
    <row r="34" x14ac:dyDescent="0.2">
      <c r="B34" s="1085"/>
      <c r="C34" s="1086"/>
      <c r="D34" s="1088"/>
      <c r="E34" s="37">
        <f>C100</f>
        <v>2020</v>
      </c>
      <c r="F34" s="107">
        <f ca="true">E100</f>
        <v>82.39002736591668</v>
      </c>
      <c r="G34" s="54">
        <f t="shared" ca="true" si="0"/>
        <v>9.8947205090490122</v>
      </c>
      <c r="H34" s="55">
        <f t="shared" ca="true" si="0"/>
        <v>7.6125331742628362</v>
      </c>
      <c r="I34" s="56">
        <f t="shared" ca="true" si="0"/>
        <v>0.10271895077147875</v>
      </c>
      <c r="J34" s="107">
        <f ca="true">J100</f>
        <v>87.483592588060205</v>
      </c>
      <c r="K34" s="54">
        <f t="shared" ca="true" si="1"/>
        <v>9.7542882974507226</v>
      </c>
      <c r="L34" s="55">
        <f t="shared" ca="true" si="1"/>
        <v>2.6350113918967679</v>
      </c>
      <c r="M34" s="56">
        <f t="shared" ca="true" si="1"/>
        <v>0.12710772259229994</v>
      </c>
      <c r="N34" s="107">
        <f ca="true">O100</f>
        <v>93.414700568922797</v>
      </c>
      <c r="O34" s="54">
        <f t="shared" ca="true" si="2"/>
        <v>5.7831380193289696</v>
      </c>
      <c r="P34" s="55">
        <f t="shared" ca="true" si="2"/>
        <v>0.80216141174823008</v>
      </c>
      <c r="Q34" s="56">
        <f t="shared" ca="true" si="2"/>
        <v>0</v>
      </c>
      <c r="R34" s="107">
        <f ca="true">T100</f>
        <v>97.811113267055021</v>
      </c>
      <c r="S34" s="54">
        <f t="shared" ca="true" si="3"/>
        <v>2.1888867329449795</v>
      </c>
      <c r="T34" s="55">
        <f t="shared" ca="true" si="3"/>
        <v>0</v>
      </c>
      <c r="U34" s="56">
        <f t="shared" ca="true" si="3"/>
        <v>0</v>
      </c>
      <c r="V34" s="107">
        <f ca="true">Y100</f>
        <v>97.670083910829291</v>
      </c>
      <c r="W34" s="54">
        <f t="shared" ca="true" si="4"/>
        <v>2.3299160891707089</v>
      </c>
      <c r="X34" s="55">
        <f t="shared" ca="true" si="4"/>
        <v>0</v>
      </c>
      <c r="Y34" s="56">
        <f t="shared" ca="true" si="4"/>
        <v>0</v>
      </c>
    </row>
    <row r="35" x14ac:dyDescent="0.2">
      <c r="F35" s="39"/>
      <c r="H35" s="42"/>
    </row>
    <row r="36" x14ac:dyDescent="0.2">
      <c r="B36" s="1083" t="s">
        <v>6</v>
      </c>
      <c r="C36" s="1084"/>
      <c r="D36" s="1087" t="s">
        <v>25</v>
      </c>
      <c r="E36" s="36">
        <f>C199</f>
        <v>2015</v>
      </c>
      <c r="F36" s="106">
        <f ca="true">E199</f>
        <v>85.775681372599976</v>
      </c>
      <c r="G36" s="49">
        <f t="shared" ref="G36:I37" ca="true" si="5">F199</f>
        <v>11.589691899267331</v>
      </c>
      <c r="H36" s="50">
        <f t="shared" ca="true" si="5"/>
        <v>2.0844723240065122</v>
      </c>
      <c r="I36" s="51">
        <f t="shared" ca="true" si="5"/>
        <v>0.55015440412617622</v>
      </c>
      <c r="J36" s="106">
        <f ca="true">J199</f>
        <v>97.367114729962594</v>
      </c>
      <c r="K36" s="49">
        <f t="shared" ref="K36:M37" ca="true" si="6">K199</f>
        <v>2.6328852700374057</v>
      </c>
      <c r="L36" s="50">
        <f t="shared" ca="true" si="6"/>
        <v>0</v>
      </c>
      <c r="M36" s="51">
        <f t="shared" ca="true" si="6"/>
        <v>0</v>
      </c>
      <c r="N36" s="106">
        <f ca="true">O199</f>
        <v>99.010240242212106</v>
      </c>
      <c r="O36" s="49">
        <f t="shared" ref="O36:Q37" ca="true" si="7">P199</f>
        <v>0.98975975778789405</v>
      </c>
      <c r="P36" s="50">
        <f t="shared" ca="true" si="7"/>
        <v>0</v>
      </c>
      <c r="Q36" s="51">
        <f t="shared" ca="true" si="7"/>
        <v>0</v>
      </c>
      <c r="R36" s="106">
        <f ca="true">T199</f>
        <v>98.274273906646528</v>
      </c>
      <c r="S36" s="49">
        <f t="shared" ref="S36:U37" ca="true" si="8">U199</f>
        <v>1.7257260933534724</v>
      </c>
      <c r="T36" s="50">
        <f t="shared" ca="true" si="8"/>
        <v>0</v>
      </c>
      <c r="U36" s="51">
        <f t="shared" ca="true" si="8"/>
        <v>0</v>
      </c>
      <c r="V36" s="106">
        <f ca="true">Y199</f>
        <v>97.79402400505343</v>
      </c>
      <c r="W36" s="49">
        <f t="shared" ref="W36:Y37" ca="true" si="9">Z199</f>
        <v>2.20597599494657</v>
      </c>
      <c r="X36" s="50">
        <f t="shared" ca="true" si="9"/>
        <v>0</v>
      </c>
      <c r="Y36" s="51">
        <f t="shared" ca="true" si="9"/>
        <v>0</v>
      </c>
    </row>
    <row r="37" x14ac:dyDescent="0.2">
      <c r="B37" s="1085"/>
      <c r="C37" s="1086"/>
      <c r="D37" s="1088"/>
      <c r="E37" s="37">
        <f>C200</f>
        <v>2020</v>
      </c>
      <c r="F37" s="107">
        <f ca="true">E200</f>
        <v>85.775681372599976</v>
      </c>
      <c r="G37" s="54">
        <f t="shared" ca="true" si="5"/>
        <v>11.589691899267331</v>
      </c>
      <c r="H37" s="55">
        <f t="shared" ca="true" si="5"/>
        <v>2.0844723240065122</v>
      </c>
      <c r="I37" s="56">
        <f t="shared" ca="true" si="5"/>
        <v>0.55015440412617622</v>
      </c>
      <c r="J37" s="107">
        <f ca="true">J200</f>
        <v>97.367114729962594</v>
      </c>
      <c r="K37" s="54">
        <f t="shared" ca="true" si="6"/>
        <v>2.6328852700374057</v>
      </c>
      <c r="L37" s="55">
        <f t="shared" ca="true" si="6"/>
        <v>0</v>
      </c>
      <c r="M37" s="56">
        <f t="shared" ca="true" si="6"/>
        <v>0</v>
      </c>
      <c r="N37" s="107">
        <f ca="true">O200</f>
        <v>99.010240242212106</v>
      </c>
      <c r="O37" s="54">
        <f t="shared" ca="true" si="7"/>
        <v>0.98975975778789405</v>
      </c>
      <c r="P37" s="55">
        <f t="shared" ca="true" si="7"/>
        <v>0</v>
      </c>
      <c r="Q37" s="56">
        <f t="shared" ca="true" si="7"/>
        <v>0</v>
      </c>
      <c r="R37" s="107">
        <f ca="true">T200</f>
        <v>98.274273906646528</v>
      </c>
      <c r="S37" s="54">
        <f t="shared" ca="true" si="8"/>
        <v>1.7257260933534724</v>
      </c>
      <c r="T37" s="55">
        <f t="shared" ca="true" si="8"/>
        <v>0</v>
      </c>
      <c r="U37" s="56">
        <f t="shared" ca="true" si="8"/>
        <v>0</v>
      </c>
      <c r="V37" s="107">
        <f ca="true">Y200</f>
        <v>97.79402400505343</v>
      </c>
      <c r="W37" s="54">
        <f t="shared" ca="true" si="9"/>
        <v>2.20597599494657</v>
      </c>
      <c r="X37" s="55">
        <f t="shared" ca="true" si="9"/>
        <v>0</v>
      </c>
      <c r="Y37" s="56">
        <f t="shared" ca="true" si="9"/>
        <v>0</v>
      </c>
    </row>
    <row r="38" x14ac:dyDescent="0.2">
      <c r="F38" s="39"/>
      <c r="G38" s="39"/>
      <c r="H38" s="42"/>
      <c r="I38" s="42"/>
    </row>
    <row r="39" x14ac:dyDescent="0.2">
      <c r="B39" s="1083" t="s">
        <v>7</v>
      </c>
      <c r="C39" s="1084"/>
      <c r="D39" s="1087" t="s">
        <v>25</v>
      </c>
      <c r="E39" s="36">
        <f>C299</f>
        <v>2015</v>
      </c>
      <c r="F39" s="106">
        <f ca="true">E299</f>
        <v>80.653276008422765</v>
      </c>
      <c r="G39" s="49">
        <f t="shared" ref="G39:I40" ca="true" si="10">F299</f>
        <v>10.67114382940763</v>
      </c>
      <c r="H39" s="50">
        <f t="shared" ca="true" si="10"/>
        <v>8.5424953180744154</v>
      </c>
      <c r="I39" s="51">
        <f t="shared" ca="true" si="10"/>
        <v>0.13308484409519811</v>
      </c>
      <c r="J39" s="106">
        <f ca="true">J299</f>
        <v>87.1237902051585</v>
      </c>
      <c r="K39" s="49">
        <f t="shared" ref="K39:M40" ca="true" si="11">K299</f>
        <v>9.2225426587402506</v>
      </c>
      <c r="L39" s="50">
        <f t="shared" ca="true" si="11"/>
        <v>3.653667136101248</v>
      </c>
      <c r="M39" s="51">
        <f t="shared" ca="true" si="11"/>
        <v>0</v>
      </c>
      <c r="N39" s="106">
        <f ca="true">O299</f>
        <v>90.865916712807902</v>
      </c>
      <c r="O39" s="49">
        <f t="shared" ref="O39:Q40" ca="true" si="12">P299</f>
        <v>7.6865358569416422</v>
      </c>
      <c r="P39" s="50">
        <f t="shared" ca="true" si="12"/>
        <v>1.4475474302504523</v>
      </c>
      <c r="Q39" s="51">
        <f t="shared" ca="true" si="12"/>
        <v>0</v>
      </c>
      <c r="R39" s="106">
        <f ca="true">T299</f>
        <v>96.685746151918906</v>
      </c>
      <c r="S39" s="49">
        <f t="shared" ref="S39:U40" ca="true" si="13">U299</f>
        <v>3.2405801917242201</v>
      </c>
      <c r="T39" s="50">
        <f t="shared" ca="true" si="13"/>
        <v>7.3673656356874062E-2</v>
      </c>
      <c r="U39" s="51">
        <f t="shared" ca="true" si="13"/>
        <v>0</v>
      </c>
      <c r="V39" s="106">
        <f ca="true">Y299</f>
        <v>97.64216459585316</v>
      </c>
      <c r="W39" s="49">
        <f t="shared" ref="W39:Y40" ca="true" si="14">Z299</f>
        <v>2.3578354041468401</v>
      </c>
      <c r="X39" s="50">
        <f t="shared" ca="true" si="14"/>
        <v>0</v>
      </c>
      <c r="Y39" s="51">
        <f t="shared" ca="true" si="14"/>
        <v>0</v>
      </c>
    </row>
    <row r="40" x14ac:dyDescent="0.2">
      <c r="B40" s="1085"/>
      <c r="C40" s="1086"/>
      <c r="D40" s="1088"/>
      <c r="E40" s="37">
        <f>C300</f>
        <v>2020</v>
      </c>
      <c r="F40" s="107">
        <f ca="true">E300</f>
        <v>80.653276008422765</v>
      </c>
      <c r="G40" s="54">
        <f t="shared" ca="true" si="10"/>
        <v>10.67114382940763</v>
      </c>
      <c r="H40" s="55">
        <f t="shared" ca="true" si="10"/>
        <v>8.5424953180744154</v>
      </c>
      <c r="I40" s="56">
        <f t="shared" ca="true" si="10"/>
        <v>0.13308484409519811</v>
      </c>
      <c r="J40" s="107">
        <f ca="true">J300</f>
        <v>87.1237902051585</v>
      </c>
      <c r="K40" s="54">
        <f t="shared" ca="true" si="11"/>
        <v>9.2225426587402506</v>
      </c>
      <c r="L40" s="55">
        <f t="shared" ca="true" si="11"/>
        <v>3.653667136101248</v>
      </c>
      <c r="M40" s="56">
        <f t="shared" ca="true" si="11"/>
        <v>0</v>
      </c>
      <c r="N40" s="107">
        <f ca="true">O300</f>
        <v>90.865916712807902</v>
      </c>
      <c r="O40" s="54">
        <f t="shared" ca="true" si="12"/>
        <v>7.6865358569416422</v>
      </c>
      <c r="P40" s="55">
        <f t="shared" ca="true" si="12"/>
        <v>1.4475474302504523</v>
      </c>
      <c r="Q40" s="56">
        <f t="shared" ca="true" si="12"/>
        <v>0</v>
      </c>
      <c r="R40" s="107">
        <f ca="true">T300</f>
        <v>96.685746151918906</v>
      </c>
      <c r="S40" s="54">
        <f t="shared" ca="true" si="13"/>
        <v>3.2405801917242201</v>
      </c>
      <c r="T40" s="55">
        <f t="shared" ca="true" si="13"/>
        <v>7.3673656356874062E-2</v>
      </c>
      <c r="U40" s="56">
        <f t="shared" ca="true" si="13"/>
        <v>0</v>
      </c>
      <c r="V40" s="107">
        <f ca="true">Y300</f>
        <v>97.64216459585316</v>
      </c>
      <c r="W40" s="54">
        <f t="shared" ca="true" si="14"/>
        <v>2.3578354041468401</v>
      </c>
      <c r="X40" s="55">
        <f t="shared" ca="true" si="14"/>
        <v>0</v>
      </c>
      <c r="Y40" s="56">
        <f t="shared" ca="true" si="14"/>
        <v>0</v>
      </c>
    </row>
    <row r="97" s="43" customFormat="true" ht="16.5" customHeight="true" x14ac:dyDescent="0.2">
      <c r="A97" s="1098" t="s">
        <v>5</v>
      </c>
      <c r="B97" s="1098"/>
      <c r="C97" s="1098"/>
      <c r="D97" s="1095" t="s">
        <v>0</v>
      </c>
      <c r="E97" s="1096"/>
      <c r="F97" s="1096"/>
      <c r="G97" s="1096"/>
      <c r="H97" s="1097"/>
      <c r="I97" s="1095" t="s">
        <v>1</v>
      </c>
      <c r="J97" s="1096"/>
      <c r="K97" s="1096"/>
      <c r="L97" s="1096"/>
      <c r="M97" s="1097"/>
      <c r="N97" s="1095" t="s">
        <v>2</v>
      </c>
      <c r="O97" s="1096"/>
      <c r="P97" s="1096"/>
      <c r="Q97" s="1096"/>
      <c r="R97" s="1097"/>
      <c r="S97" s="1095" t="s">
        <v>3</v>
      </c>
      <c r="T97" s="1096"/>
      <c r="U97" s="1096"/>
      <c r="V97" s="1096"/>
      <c r="W97" s="1097"/>
      <c r="X97" s="1095" t="s">
        <v>4</v>
      </c>
      <c r="Y97" s="1096"/>
      <c r="Z97" s="1096"/>
      <c r="AA97" s="1096"/>
      <c r="AB97" s="1097"/>
    </row>
    <row r="98" s="47" customFormat="true" ht="22.5" customHeight="true" x14ac:dyDescent="0.2">
      <c r="A98" s="1099"/>
      <c r="B98" s="1099"/>
      <c r="C98" s="1099"/>
      <c r="D98" s="57" t="s">
        <v>14</v>
      </c>
      <c r="E98" s="58" t="s">
        <v>15</v>
      </c>
      <c r="F98" s="45" t="s">
        <v>16</v>
      </c>
      <c r="G98" s="45" t="s">
        <v>22</v>
      </c>
      <c r="H98" s="46" t="s">
        <v>19</v>
      </c>
      <c r="I98" s="57" t="s">
        <v>14</v>
      </c>
      <c r="J98" s="58" t="s">
        <v>15</v>
      </c>
      <c r="K98" s="45" t="s">
        <v>16</v>
      </c>
      <c r="L98" s="45" t="s">
        <v>22</v>
      </c>
      <c r="M98" s="46" t="s">
        <v>19</v>
      </c>
      <c r="N98" s="57" t="s">
        <v>14</v>
      </c>
      <c r="O98" s="58" t="s">
        <v>15</v>
      </c>
      <c r="P98" s="45" t="s">
        <v>16</v>
      </c>
      <c r="Q98" s="45" t="s">
        <v>22</v>
      </c>
      <c r="R98" s="46" t="s">
        <v>19</v>
      </c>
      <c r="S98" s="57" t="s">
        <v>14</v>
      </c>
      <c r="T98" s="58" t="s">
        <v>15</v>
      </c>
      <c r="U98" s="45" t="s">
        <v>16</v>
      </c>
      <c r="V98" s="45" t="s">
        <v>22</v>
      </c>
      <c r="W98" s="46" t="s">
        <v>19</v>
      </c>
      <c r="X98" s="57" t="s">
        <v>14</v>
      </c>
      <c r="Y98" s="58" t="s">
        <v>15</v>
      </c>
      <c r="Z98" s="45" t="s">
        <v>16</v>
      </c>
      <c r="AA98" s="45" t="s">
        <v>22</v>
      </c>
      <c r="AB98" s="46" t="s">
        <v>19</v>
      </c>
    </row>
    <row r="99" s="67" customFormat="true" ht="15" customHeight="true" x14ac:dyDescent="0.2">
      <c r="A99" s="1103" t="s">
        <v>10</v>
      </c>
      <c r="B99" s="1104"/>
      <c r="C99" s="226">
        <v>2015</v>
      </c>
      <c r="D99" s="59">
        <f ca="true">IF((D101+H101)&gt;100,D101*100/(D101+H101),D101)</f>
        <v>92.284747874965703</v>
      </c>
      <c r="E99" s="108">
        <f ca="true">D99*AVERAGEIF(E105:E116,"&gt;0")/100</f>
        <v>82.39002736591668</v>
      </c>
      <c r="F99" s="61">
        <f ca="true">D99*(100-AVERAGEIF(E105:E116,"&gt;0"))/100</f>
        <v>9.8947205090490122</v>
      </c>
      <c r="G99" s="62">
        <f ca="true">100-(E99+F99+H99)</f>
        <v>7.6125331742628362</v>
      </c>
      <c r="H99" s="63">
        <f ca="true">IF((D101+H101)&gt;100,H101*100/(D101+H101),H101)</f>
        <v>0.10271895077147875</v>
      </c>
      <c r="I99" s="59">
        <f ca="true">IF((I101+M101)&gt;100,I101*100/(I101+M101),I101)</f>
        <v>97.237880885510918</v>
      </c>
      <c r="J99" s="108">
        <f ca="true">I99*AVERAGEIF(J105:J116,"&gt;0")/100</f>
        <v>87.483592588060205</v>
      </c>
      <c r="K99" s="64">
        <f ca="true">I99*(100-AVERAGEIF(J105:J116,"&gt;0"))/100</f>
        <v>9.7542882974507226</v>
      </c>
      <c r="L99" s="65">
        <f ca="true">100-(J99+K99+M99)</f>
        <v>2.6350113918967679</v>
      </c>
      <c r="M99" s="66">
        <f ca="true">IF((I101+M101)&gt;100,M101*100/(I101+M101),M101)</f>
        <v>0.12710772259229994</v>
      </c>
      <c r="N99" s="59">
        <f ca="true">IF((N101+R101)&gt;100,N101*100/(N101+R101),N101)</f>
        <v>99.19783858825177</v>
      </c>
      <c r="O99" s="108">
        <f ca="true">N99*AVERAGEIF(O105:O116,"&gt;0")/100</f>
        <v>93.414700568922797</v>
      </c>
      <c r="P99" s="64">
        <f ca="true">N99*(100-AVERAGEIF(O105:O116,"&gt;0"))/100</f>
        <v>5.7831380193289696</v>
      </c>
      <c r="Q99" s="65">
        <f ca="true">100-(O99+P99+R99)</f>
        <v>0.80216141174823008</v>
      </c>
      <c r="R99" s="66">
        <f ca="true">IF((N101+R101)&gt;100,R101*100/(N101+R101),R101)</f>
        <v>0</v>
      </c>
      <c r="S99" s="59">
        <f ca="true">IF((S101+W101)&gt;100,S101*100/(S101+W101),S101)</f>
        <v>100</v>
      </c>
      <c r="T99" s="108">
        <f ca="true">S99*AVERAGEIF(T105:T116,"&gt;0")/100</f>
        <v>97.811113267055021</v>
      </c>
      <c r="U99" s="64">
        <f ca="true">S99*(100-AVERAGEIF(T105:T116,"&gt;0"))/100</f>
        <v>2.1888867329449795</v>
      </c>
      <c r="V99" s="65">
        <f ca="true">100-(T99+U99+W99)</f>
        <v>0</v>
      </c>
      <c r="W99" s="66">
        <f ca="true">IF((S101+W101)&gt;100,W101*100/(S101+W101),W101)</f>
        <v>0</v>
      </c>
      <c r="X99" s="59">
        <f ca="true">IF((X101+AB101)&gt;100,X101*100/(X101+AB101),X101)</f>
        <v>100</v>
      </c>
      <c r="Y99" s="108">
        <f ca="true">X99*AVERAGEIF(Y105:Y116,"&gt;0")/100</f>
        <v>97.670083910829291</v>
      </c>
      <c r="Z99" s="64">
        <f ca="true">X99*(100-AVERAGEIF(Y105:Y116,"&gt;0"))/100</f>
        <v>2.3299160891707089</v>
      </c>
      <c r="AA99" s="65">
        <f ca="true">100-(Y99+Z99+AB99)</f>
        <v>0</v>
      </c>
      <c r="AB99" s="66">
        <f ca="true">IF((X101+AB101)&gt;100,AB101*100/(X101+AB101),AB101)</f>
        <v>0</v>
      </c>
    </row>
    <row r="100" s="67" customFormat="true" ht="15" customHeight="true" x14ac:dyDescent="0.2">
      <c r="A100" s="1105"/>
      <c r="B100" s="1106"/>
      <c r="C100" s="227">
        <v>2020</v>
      </c>
      <c r="D100" s="68">
        <f ca="true">IF((D102+H102)&gt;100,D102*100/(D102+H102),D102)</f>
        <v>92.284747874965703</v>
      </c>
      <c r="E100" s="109">
        <f ca="true">D100*AVERAGEIF(E105:E116,"&gt;0")/100</f>
        <v>82.39002736591668</v>
      </c>
      <c r="F100" s="70">
        <f ca="true">D100*(100-AVERAGEIF(E105:E116,"&gt;0"))/100</f>
        <v>9.8947205090490122</v>
      </c>
      <c r="G100" s="71">
        <f ca="true">100-(E100+F100+H100)</f>
        <v>7.6125331742628362</v>
      </c>
      <c r="H100" s="72">
        <f ca="true">IF((D102+H102)&gt;100,H102*100/(D102+H102),H102)</f>
        <v>0.10271895077147875</v>
      </c>
      <c r="I100" s="68">
        <f ca="true">IF((I102+M102)&gt;100,I102*100/(I102+M102),I102)</f>
        <v>97.237880885510918</v>
      </c>
      <c r="J100" s="109">
        <f ca="true">I100*AVERAGEIF(J105:J116,"&gt;0")/100</f>
        <v>87.483592588060205</v>
      </c>
      <c r="K100" s="70">
        <f ca="true">I100*(100-AVERAGEIF(J105:J116,"&gt;0"))/100</f>
        <v>9.7542882974507226</v>
      </c>
      <c r="L100" s="71">
        <f ca="true">100-(J100+K100+M100)</f>
        <v>2.6350113918967679</v>
      </c>
      <c r="M100" s="72">
        <f ca="true">IF((I102+M102)&gt;100,M102*100/(I102+M102),M102)</f>
        <v>0.12710772259229994</v>
      </c>
      <c r="N100" s="68">
        <f ca="true">IF((N102+R102)&gt;100,N102*100/(N102+R102),N102)</f>
        <v>99.19783858825177</v>
      </c>
      <c r="O100" s="109">
        <f ca="true">N100*AVERAGEIF(O105:O116,"&gt;0")/100</f>
        <v>93.414700568922797</v>
      </c>
      <c r="P100" s="70">
        <f ca="true">N100*(100-AVERAGEIF(O105:O116,"&gt;0"))/100</f>
        <v>5.7831380193289696</v>
      </c>
      <c r="Q100" s="71">
        <f ca="true">100-(O100+P100+R100)</f>
        <v>0.80216141174823008</v>
      </c>
      <c r="R100" s="72">
        <f ca="true">IF((N102+R102)&gt;100,R102*100/(N102+R102),R102)</f>
        <v>0</v>
      </c>
      <c r="S100" s="68">
        <f ca="true">IF((S102+W102)&gt;100,S102*100/(S102+W102),S102)</f>
        <v>100</v>
      </c>
      <c r="T100" s="109">
        <f ca="true">S100*AVERAGEIF(T105:T116,"&gt;0")/100</f>
        <v>97.811113267055021</v>
      </c>
      <c r="U100" s="70">
        <f ca="true">S100*(100-AVERAGEIF(T105:T116,"&gt;0"))/100</f>
        <v>2.1888867329449795</v>
      </c>
      <c r="V100" s="71">
        <f ca="true">100-(T100+U100+W100)</f>
        <v>0</v>
      </c>
      <c r="W100" s="72">
        <f ca="true">IF((S102+W102)&gt;100,W102*100/(S102+W102),W102)</f>
        <v>0</v>
      </c>
      <c r="X100" s="68">
        <f ca="true">IF((X102+AB102)&gt;100,X102*100/(X102+AB102),X102)</f>
        <v>100</v>
      </c>
      <c r="Y100" s="109">
        <f ca="true">X100*AVERAGEIF(Y105:Y116,"&gt;0")/100</f>
        <v>97.670083910829291</v>
      </c>
      <c r="Z100" s="70">
        <f ca="true">X100*(100-AVERAGEIF(Y105:Y116,"&gt;0"))/100</f>
        <v>2.3299160891707089</v>
      </c>
      <c r="AA100" s="71">
        <f ca="true">100-(Y100+Z100+AB100)</f>
        <v>0</v>
      </c>
      <c r="AB100" s="72">
        <f ca="true">IF((X102+AB102)&gt;100,AB102*100/(X102+AB102),AB102)</f>
        <v>0</v>
      </c>
    </row>
    <row r="101" hidden="true" x14ac:dyDescent="0.2">
      <c r="A101" s="1107" t="s">
        <v>12</v>
      </c>
      <c r="B101" s="1108"/>
      <c r="C101" s="73">
        <f>MinRegYear(C99,C105:C116)</f>
        <v>2017</v>
      </c>
      <c r="D101" s="74">
        <f ca="true">IF(MAX(C105:C116)-MIN(C105:C116)&lt;5,AVERAGEIF(C105:C116,"&gt;0",D105:D116),
IF(FORECAST($C101,D$105:D$116,$C$105:$C$116)&lt;0,0,
IF(FORECAST($C101,D$105:D$116,$C$105:$C$116)&gt;100,100,
FORECAST($C101,D$105:D$116,$C$105:$C$116))))</f>
        <v>92.284747874965703</v>
      </c>
      <c r="E101" s="75"/>
      <c r="F101" s="76"/>
      <c r="G101" s="76"/>
      <c r="H101" s="77">
        <f ca="true">IF(MAX(C105:C116)-MIN(C105:C116)&lt;5,AVERAGEIF(C105:C116,"&gt;0",H105:H116),
IF(FORECAST($C101,H$105:H$116,$C$105:$C$116)&lt;0,0,
IF(FORECAST($C101,H$105:H$116,$C$105:$C$116)&gt;100,100,
FORECAST($C101,H$105:H$116,$C$105:$C$116))))</f>
        <v>0.10271895077147875</v>
      </c>
      <c r="I101" s="74">
        <f ca="true">IF(MAX(C105:C116)-MIN(C105:C116)&lt;5,AVERAGEIF(C105:C116,"&gt;0",I105:I116),
IF(FORECAST($C101,I$105:I$116,$C$105:$C$116)&lt;0,0,
IF(FORECAST($C101,I$105:I$116,$C$105:$C$116)&gt;100,100,
FORECAST($C101,I$105:I$116,$C$105:$C$116))))</f>
        <v>97.237880885510918</v>
      </c>
      <c r="J101" s="75"/>
      <c r="K101" s="76"/>
      <c r="L101" s="76"/>
      <c r="M101" s="77">
        <f ca="true">IF(MAX(C105:C116)-MIN(C105:C116)&lt;5,AVERAGEIF(C105:C116,"&gt;0",M105:M116),
IF(FORECAST($C101,M$105:M$116,$C$105:$C$116)&lt;0,0,
IF(FORECAST($C101,M$105:M$116,$C$105:$C$116)&gt;100,100,
FORECAST($C101,M$105:M$116,$C$105:$C$116))))</f>
        <v>0.12710772259229994</v>
      </c>
      <c r="N101" s="74">
        <f ca="true">IF(MAX(C105:C116)-MIN(C105:C116)&lt;5,AVERAGEIF(C105:C116,"&gt;0",N105:N116),
IF(FORECAST($C101,N$105:N$116,$C$105:$C$116)&lt;0,0,
IF(FORECAST($C101,N$105:N$116,$C$105:$C$116)&gt;100,100,
FORECAST($C101,N$105:N$116,$C$105:$C$116))))</f>
        <v>99.19783858825177</v>
      </c>
      <c r="O101" s="75"/>
      <c r="P101" s="76"/>
      <c r="Q101" s="76"/>
      <c r="R101" s="77">
        <f ca="true">IF(MAX(C105:C116)-MIN(C105:C116)&lt;5,AVERAGEIF(C105:C116,"&gt;0",R105:R116),
IF(FORECAST($C101,R$105:R$116,$C$105:$C$116)&lt;0,0,
IF(FORECAST($C101,R$105:R$116,$C$105:$C$116)&gt;100,100,
FORECAST($C101,R$105:R$116,$C$105:$C$116))))</f>
        <v>0</v>
      </c>
      <c r="S101" s="74">
        <f ca="true">IF(MAX(C105:C116)-MIN(C105:C116)&lt;5,AVERAGEIF(C105:C116,"&gt;0",S105:S116),
IF(FORECAST($C101,S$105:S$116,$C$105:$C$116)&lt;0,0,
IF(FORECAST($C101,S$105:S$116,$C$105:$C$116)&gt;100,100,
FORECAST($C101,S$105:S$116,$C$105:$C$116))))</f>
        <v>100</v>
      </c>
      <c r="T101" s="75"/>
      <c r="U101" s="76"/>
      <c r="V101" s="76"/>
      <c r="W101" s="77">
        <f ca="true">IF(MAX(C105:C116)-MIN(C105:C116)&lt;5,AVERAGEIF(C105:C116,"&gt;0",W105:W116),
IF(FORECAST($C101,W$105:W$116,$C$105:$C$116)&lt;0,0,
IF(FORECAST($C101,W$105:W$116,$C$105:$C$116)&gt;100,100,
FORECAST($C101,W$105:W$116,$C$105:$C$116))))</f>
        <v>0</v>
      </c>
      <c r="X101" s="74">
        <f ca="true">IF(MAX(C105:C116)-MIN(C105:C116)&lt;5,AVERAGEIF(C105:C116,"&gt;0",X105:X116),
IF(FORECAST($C101,X$105:X$116,$C$105:$C$116)&lt;0,0,
IF(FORECAST($C101,X$105:X$116,$C$105:$C$116)&gt;100,100,
FORECAST($C101,X$105:X$116,$C$105:$C$116))))</f>
        <v>100</v>
      </c>
      <c r="Y101" s="75"/>
      <c r="Z101" s="76"/>
      <c r="AA101" s="76"/>
      <c r="AB101" s="77">
        <f ca="true">IF(MAX(C105:C116)-MIN(C105:C116)&lt;5,AVERAGEIF(C105:C116,"&gt;0",AB105:AB116),
IF(FORECAST($C101,AB$105:AB$116,$C$105:$C$116)&lt;0,0,
IF(FORECAST($C101,AB$105:AB$116,$C$105:$C$116)&gt;100,100,
FORECAST($C101,AB$105:AB$116,$C$105:$C$116))))</f>
        <v>0</v>
      </c>
    </row>
    <row r="102" hidden="true" x14ac:dyDescent="0.2">
      <c r="A102" s="1109"/>
      <c r="B102" s="1110"/>
      <c r="C102" s="52">
        <f>MaxRegYear(C100,C105:C116)</f>
        <v>2020</v>
      </c>
      <c r="D102" s="78">
        <f ca="true">IF(MAX(C105:C116)-MIN(C105:C116)&lt;5,AVERAGEIF(C105:C116,"&gt;0",D105:D116),
IF(FORECAST($C102,D$105:D$116,$C$105:$C$116)&lt;0,0,
IF(FORECAST($C102,D$105:D$116,$C$105:$C$116)&gt;100,100,
FORECAST($C102,D$105:D$116,$C$105:$C$116))))</f>
        <v>92.284747874965703</v>
      </c>
      <c r="E102" s="79"/>
      <c r="F102" s="80"/>
      <c r="G102" s="80"/>
      <c r="H102" s="81">
        <f ca="true">IF(MAX(C105:C116)-MIN(C105:C116)&lt;5,AVERAGEIF(C105:C116,"&gt;0",H105:H116),
IF(FORECAST($C102,H$105:H$116,$C$105:$C$116)&lt;0,0,
IF(FORECAST($C102,H$105:H$116,$C$105:$C$116)&gt;100,100,
FORECAST($C102,H$105:H$116,$C$105:$C$116))))</f>
        <v>0.10271895077147875</v>
      </c>
      <c r="I102" s="78">
        <f ca="true">IF(MAX(C105:C116)-MIN(C105:C116)&lt;5,AVERAGEIF(C105:C116,"&gt;0",I105:I116),
IF(FORECAST($C102,I$105:I$116,$C$105:$C$116)&lt;0,0,
IF(FORECAST($C102,I$105:I$116,$C$105:$C$116)&gt;100,100,
FORECAST($C102,I$105:I$116,$C$105:$C$116))))</f>
        <v>97.237880885510918</v>
      </c>
      <c r="J102" s="79"/>
      <c r="K102" s="80"/>
      <c r="L102" s="80"/>
      <c r="M102" s="81">
        <f ca="true">IF(MAX(C105:C116)-MIN(C105:C116)&lt;5,AVERAGEIF(C105:C116,"&gt;0",M105:M116),
IF(FORECAST($C102,M$105:M$116,$C$105:$C$116)&lt;0,0,
IF(FORECAST($C102,M$105:M$116,$C$105:$C$116)&gt;100,100,
FORECAST($C102,M$105:M$116,$C$105:$C$116))))</f>
        <v>0.12710772259229994</v>
      </c>
      <c r="N102" s="78">
        <f ca="true">IF(MAX(C105:C116)-MIN(C105:C116)&lt;5,AVERAGEIF(C105:C116,"&gt;0",N105:N116),
IF(FORECAST($C102,N$105:N$116,$C$105:$C$116)&lt;0,0,
IF(FORECAST($C102,N$105:N$116,$C$105:$C$116)&gt;100,100,
FORECAST($C102,N$105:N$116,$C$105:$C$116))))</f>
        <v>99.19783858825177</v>
      </c>
      <c r="O102" s="79"/>
      <c r="P102" s="80"/>
      <c r="Q102" s="80"/>
      <c r="R102" s="81">
        <f ca="true">IF(MAX(C105:C116)-MIN(C105:C116)&lt;5,AVERAGEIF(C105:C116,"&gt;0",R105:R116),
IF(FORECAST($C102,R$105:R$116,$C$105:$C$116)&lt;0,0,
IF(FORECAST($C102,R$105:R$116,$C$105:$C$116)&gt;100,100,
FORECAST($C102,R$105:R$116,$C$105:$C$116))))</f>
        <v>0</v>
      </c>
      <c r="S102" s="78">
        <f ca="true">IF(MAX(C105:C116)-MIN(C105:C116)&lt;5,AVERAGEIF(C105:C116,"&gt;0",S105:S116),
IF(FORECAST($C102,S$105:S$116,$C$105:$C$116)&lt;0,0,
IF(FORECAST($C102,S$105:S$116,$C$105:$C$116)&gt;100,100,
FORECAST($C102,S$105:S$116,$C$105:$C$116))))</f>
        <v>100</v>
      </c>
      <c r="T102" s="79"/>
      <c r="U102" s="80"/>
      <c r="V102" s="80"/>
      <c r="W102" s="81">
        <f ca="true">IF(MAX(C105:C116)-MIN(C105:C116)&lt;5,AVERAGEIF(C105:C116,"&gt;0",W105:W116),
IF(FORECAST($C102,W$105:W$116,$C$105:$C$116)&lt;0,0,
IF(FORECAST($C102,W$105:W$116,$C$105:$C$116)&gt;100,100,
FORECAST($C102,W$105:W$116,$C$105:$C$116))))</f>
        <v>0</v>
      </c>
      <c r="X102" s="78">
        <f ca="true">IF(MAX(C105:C116)-MIN(C105:C116)&lt;5,AVERAGEIF(C105:C116,"&gt;0",X105:X116),
IF(FORECAST($C102,X$105:X$116,$C$105:$C$116)&lt;0,0,
IF(FORECAST($C102,X$105:X$116,$C$105:$C$116)&gt;100,100,
FORECAST($C102,X$105:X$116,$C$105:$C$116))))</f>
        <v>100</v>
      </c>
      <c r="Y102" s="79"/>
      <c r="Z102" s="80"/>
      <c r="AA102" s="80"/>
      <c r="AB102" s="81">
        <f ca="true">IF(MAX(C105:C116)-MIN(C105:C116)&lt;5,AVERAGEIF(C105:C116,"&gt;0",AB105:AB116),
IF(FORECAST($C102,AB$105:AB$116,$C$105:$C$116)&lt;0,0,
IF(FORECAST($C102,AB$105:AB$116,$C$105:$C$116)&gt;100,100,
FORECAST($C102,AB$105:AB$116,$C$105:$C$116))))</f>
        <v>0</v>
      </c>
    </row>
    <row r="103" ht="9" customHeight="true" x14ac:dyDescent="0.2">
      <c r="D103" s="82"/>
      <c r="I103" s="82"/>
      <c r="K103" s="42"/>
      <c r="L103" s="42"/>
      <c r="N103" s="82"/>
      <c r="P103" s="42"/>
      <c r="Q103" s="42"/>
      <c r="S103" s="82"/>
      <c r="U103" s="42"/>
      <c r="V103" s="42"/>
      <c r="X103" s="82"/>
      <c r="Z103" s="42"/>
      <c r="AA103" s="42"/>
      <c r="AB103" s="83"/>
    </row>
    <row r="104" ht="22.5" customHeight="true" x14ac:dyDescent="0.2">
      <c r="B104" s="105" t="s">
        <v>8</v>
      </c>
      <c r="C104" s="85" t="s">
        <v>9</v>
      </c>
      <c r="D104" s="86" t="s">
        <v>14</v>
      </c>
      <c r="E104" s="46" t="s">
        <v>26</v>
      </c>
      <c r="F104" s="87"/>
      <c r="G104" s="87"/>
      <c r="H104" s="88" t="s">
        <v>19</v>
      </c>
      <c r="I104" s="86" t="s">
        <v>14</v>
      </c>
      <c r="J104" s="46" t="s">
        <v>26</v>
      </c>
      <c r="K104" s="87"/>
      <c r="L104" s="87"/>
      <c r="M104" s="88" t="s">
        <v>19</v>
      </c>
      <c r="N104" s="86" t="s">
        <v>14</v>
      </c>
      <c r="O104" s="46" t="s">
        <v>26</v>
      </c>
      <c r="P104" s="87"/>
      <c r="Q104" s="87"/>
      <c r="R104" s="88" t="s">
        <v>19</v>
      </c>
      <c r="S104" s="86" t="s">
        <v>14</v>
      </c>
      <c r="T104" s="46" t="s">
        <v>26</v>
      </c>
      <c r="U104" s="87"/>
      <c r="V104" s="87"/>
      <c r="W104" s="88" t="s">
        <v>19</v>
      </c>
      <c r="X104" s="86" t="s">
        <v>14</v>
      </c>
      <c r="Y104" s="46" t="s">
        <v>26</v>
      </c>
      <c r="Z104" s="87"/>
      <c r="AA104" s="87"/>
      <c r="AB104" s="88" t="s">
        <v>19</v>
      </c>
      <c r="AD104" s="89"/>
    </row>
    <row r="105" x14ac:dyDescent="0.2">
      <c r="A105" s="90"/>
      <c r="B105" s="1" t="s">
        <v>290</v>
      </c>
      <c r="C105" s="2">
        <v>2019</v>
      </c>
      <c r="D105" s="1">
        <f t="shared" ref="D105:D116" ca="true" si="15">IF(ISERROR(INDIRECT(CONCATENATE($B105,"!C122"))),"",INDIRECT(CONCATENATE($B105,"!C122")))</f>
        <v>92.284747874965703</v>
      </c>
      <c r="E105" s="91">
        <f t="shared" ref="E105:E116" ca="true" si="16">IF(ISERROR(INDIRECT(CONCATENATE($B105,"!C129"))),"",INDIRECT(CONCATENATE($B105,"!C129")))</f>
        <v>89.278054351456731</v>
      </c>
      <c r="F105" s="92"/>
      <c r="G105" s="92"/>
      <c r="H105" s="93">
        <f t="shared" ref="H105:H116" ca="true" si="17">IF(ISERROR(INDIRECT(CONCATENATE($B105,"!C127"))),"",INDIRECT(CONCATENATE($B105,"!C127")))</f>
        <v>0.10271895077147875</v>
      </c>
      <c r="I105" s="1">
        <f t="shared" ref="I105:I116" ca="true" si="18">IF(ISERROR(INDIRECT(CONCATENATE($B105,"!D122"))),"",INDIRECT(CONCATENATE($B105,"!D122")))</f>
        <v>97.237880885510918</v>
      </c>
      <c r="J105" s="91">
        <f t="shared" ref="J105:J116" ca="true" si="19">IF(ISERROR(INDIRECT(CONCATENATE($B105,"!D129"))),"",INDIRECT(CONCATENATE($B105,"!D129")))</f>
        <v>89.968633408480443</v>
      </c>
      <c r="K105" s="92"/>
      <c r="L105" s="92"/>
      <c r="M105" s="93">
        <f t="shared" ref="M105:M116" ca="true" si="20">IF(ISERROR(INDIRECT(CONCATENATE($B105,"!D127"))),"",INDIRECT(CONCATENATE($B105,"!D127")))</f>
        <v>0.12710772259229994</v>
      </c>
      <c r="N105" s="1">
        <f t="shared" ref="N105:N116" ca="true" si="21">IF(ISERROR(INDIRECT(CONCATENATE($B105,"!E122"))),"",INDIRECT(CONCATENATE($B105,"!E122")))</f>
        <v>99.19783858825177</v>
      </c>
      <c r="O105" s="91">
        <f t="shared" ref="O105:O116" ca="true" si="22">IF(ISERROR(INDIRECT(CONCATENATE($B105,"!E129"))),"",INDIRECT(CONCATENATE($B105,"!E129")))</f>
        <v>94.170096746428626</v>
      </c>
      <c r="P105" s="92"/>
      <c r="Q105" s="92"/>
      <c r="R105" s="93">
        <f t="shared" ref="R105:R116" ca="true" si="23">IF(ISERROR(INDIRECT(CONCATENATE($B105,"!E127"))),"",INDIRECT(CONCATENATE($B105,"!E127")))</f>
        <v>0</v>
      </c>
      <c r="S105" s="1">
        <f t="shared" ref="S105:S116" ca="true" si="24">IF(ISERROR(INDIRECT(CONCATENATE($B105,"!F122"))),"",INDIRECT(CONCATENATE($B105,"!F122")))</f>
        <v>100</v>
      </c>
      <c r="T105" s="91">
        <f t="shared" ref="T105:T116" ca="true" si="25">IF(ISERROR(INDIRECT(CONCATENATE($B105,"!F129"))),"",INDIRECT(CONCATENATE($B105,"!F129")))</f>
        <v>97.811113267055021</v>
      </c>
      <c r="U105" s="92"/>
      <c r="V105" s="92"/>
      <c r="W105" s="93">
        <f t="shared" ref="W105:W116" ca="true" si="26">IF(ISERROR(INDIRECT(CONCATENATE($B105,"!F127"))),"",INDIRECT(CONCATENATE($B105,"!F127")))</f>
        <v>0</v>
      </c>
      <c r="X105" s="1">
        <f t="shared" ref="X105:X116" ca="true" si="27">IF(ISERROR(INDIRECT(CONCATENATE($B105,"!G122"))),"",INDIRECT(CONCATENATE($B105,"!G122")))</f>
        <v>100</v>
      </c>
      <c r="Y105" s="91">
        <f t="shared" ref="Y105:Y116" ca="true" si="28">IF(ISERROR(INDIRECT(CONCATENATE($B105,"!G129"))),"",INDIRECT(CONCATENATE($B105,"!G129")))</f>
        <v>97.670083910829291</v>
      </c>
      <c r="Z105" s="92"/>
      <c r="AA105" s="92"/>
      <c r="AB105" s="93">
        <f t="shared" ref="AB105:AB116" ca="true" si="29">IF(ISERROR(INDIRECT(CONCATENATE($B105,"!G2127"))),"",INDIRECT(CONCATENATE($B105,"!G127")))</f>
        <v>0</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t="shared" ca="true" si="15"/>
        <v/>
      </c>
      <c r="E111" s="94" t="str">
        <f t="shared" ca="true" si="16"/>
        <v/>
      </c>
      <c r="F111" s="92"/>
      <c r="G111" s="92"/>
      <c r="H111" s="95" t="str">
        <f t="shared" ca="true" si="17"/>
        <v/>
      </c>
      <c r="I111" s="3" t="str">
        <f t="shared" ca="true" si="18"/>
        <v/>
      </c>
      <c r="J111" s="94" t="str">
        <f t="shared" ca="true" si="19"/>
        <v/>
      </c>
      <c r="K111" s="92"/>
      <c r="L111" s="92"/>
      <c r="M111" s="95" t="str">
        <f t="shared" ca="true" si="20"/>
        <v/>
      </c>
      <c r="N111" s="3" t="str">
        <f t="shared" ca="true" si="21"/>
        <v/>
      </c>
      <c r="O111" s="94" t="str">
        <f t="shared" ca="true" si="22"/>
        <v/>
      </c>
      <c r="P111" s="92"/>
      <c r="Q111" s="92"/>
      <c r="R111" s="95" t="str">
        <f t="shared" ca="true" si="23"/>
        <v/>
      </c>
      <c r="S111" s="3" t="str">
        <f t="shared" ca="true" si="24"/>
        <v/>
      </c>
      <c r="T111" s="94" t="str">
        <f t="shared" ca="true" si="25"/>
        <v/>
      </c>
      <c r="U111" s="92"/>
      <c r="V111" s="92"/>
      <c r="W111" s="95" t="str">
        <f t="shared" ca="true" si="26"/>
        <v/>
      </c>
      <c r="X111" s="3" t="str">
        <f t="shared" ca="true" si="27"/>
        <v/>
      </c>
      <c r="Y111" s="94" t="str">
        <f t="shared" ca="true" si="28"/>
        <v/>
      </c>
      <c r="Z111" s="92"/>
      <c r="AA111" s="92"/>
      <c r="AB111" s="95" t="str">
        <f t="shared" ca="true" si="29"/>
        <v/>
      </c>
    </row>
    <row r="112" x14ac:dyDescent="0.2">
      <c r="A112" s="90"/>
      <c r="B112" s="3"/>
      <c r="C112" s="4"/>
      <c r="D112" s="3" t="str">
        <f t="shared" ca="true" si="15"/>
        <v/>
      </c>
      <c r="E112" s="94" t="str">
        <f t="shared" ca="true" si="16"/>
        <v/>
      </c>
      <c r="F112" s="92"/>
      <c r="G112" s="92"/>
      <c r="H112" s="95" t="str">
        <f t="shared" ca="true" si="17"/>
        <v/>
      </c>
      <c r="I112" s="3" t="str">
        <f t="shared" ca="true" si="18"/>
        <v/>
      </c>
      <c r="J112" s="94" t="str">
        <f t="shared" ca="true" si="19"/>
        <v/>
      </c>
      <c r="K112" s="92"/>
      <c r="L112" s="92"/>
      <c r="M112" s="95" t="str">
        <f t="shared" ca="true" si="20"/>
        <v/>
      </c>
      <c r="N112" s="3" t="str">
        <f t="shared" ca="true" si="21"/>
        <v/>
      </c>
      <c r="O112" s="94" t="str">
        <f t="shared" ca="true" si="22"/>
        <v/>
      </c>
      <c r="P112" s="92"/>
      <c r="Q112" s="92"/>
      <c r="R112" s="95" t="str">
        <f t="shared" ca="true" si="23"/>
        <v/>
      </c>
      <c r="S112" s="3" t="str">
        <f t="shared" ca="true" si="24"/>
        <v/>
      </c>
      <c r="T112" s="94" t="str">
        <f t="shared" ca="true" si="25"/>
        <v/>
      </c>
      <c r="U112" s="92"/>
      <c r="V112" s="92"/>
      <c r="W112" s="95" t="str">
        <f t="shared" ca="true" si="26"/>
        <v/>
      </c>
      <c r="X112" s="3" t="str">
        <f t="shared" ca="true" si="27"/>
        <v/>
      </c>
      <c r="Y112" s="94" t="str">
        <f t="shared" ca="true" si="28"/>
        <v/>
      </c>
      <c r="Z112" s="92"/>
      <c r="AA112" s="92"/>
      <c r="AB112" s="95" t="str">
        <f t="shared" ca="true" si="29"/>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076" t="str">
        <f>CONCATENATE("National use of sanitation facilities, ",C99,"–",C100)</f>
        <v>National use of sanitation facilities, 2015–2020</v>
      </c>
      <c r="C118" s="1077"/>
      <c r="D118" s="1077"/>
      <c r="E118" s="1077"/>
      <c r="F118" s="1077"/>
      <c r="G118" s="1077"/>
      <c r="H118" s="1077"/>
      <c r="I118" s="1077"/>
      <c r="J118" s="1077"/>
      <c r="K118" s="1077"/>
      <c r="L118" s="1077"/>
      <c r="N118" s="101"/>
      <c r="O118" s="101"/>
      <c r="P118" s="101"/>
      <c r="Q118" s="101"/>
      <c r="R118" s="101"/>
      <c r="S118" s="1100" t="s">
        <v>11</v>
      </c>
      <c r="T118" s="1101"/>
      <c r="U118" s="1101"/>
      <c r="V118" s="1101"/>
      <c r="W118" s="1102"/>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row>
    <row r="154" x14ac:dyDescent="0.2">
      <c r="C154" s="103"/>
      <c r="D154" s="103"/>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row>
    <row r="155" x14ac:dyDescent="0.2">
      <c r="C155" s="103"/>
      <c r="D155" s="103"/>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row>
    <row r="156" x14ac:dyDescent="0.2">
      <c r="C156" s="103"/>
      <c r="D156" s="103"/>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row>
    <row r="157" x14ac:dyDescent="0.2">
      <c r="B157" s="104"/>
      <c r="C157" s="103"/>
      <c r="D157" s="103"/>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row>
    <row r="158" x14ac:dyDescent="0.2">
      <c r="B158" s="104"/>
      <c r="C158" s="103"/>
      <c r="D158" s="103"/>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row>
    <row r="197" s="43" customFormat="true" ht="16.5" customHeight="true" x14ac:dyDescent="0.2">
      <c r="A197" s="1098" t="s">
        <v>6</v>
      </c>
      <c r="B197" s="1098"/>
      <c r="C197" s="1098"/>
      <c r="D197" s="1095" t="s">
        <v>0</v>
      </c>
      <c r="E197" s="1096"/>
      <c r="F197" s="1096"/>
      <c r="G197" s="1096"/>
      <c r="H197" s="1097"/>
      <c r="I197" s="1095" t="s">
        <v>1</v>
      </c>
      <c r="J197" s="1096"/>
      <c r="K197" s="1096"/>
      <c r="L197" s="1096"/>
      <c r="M197" s="1097"/>
      <c r="N197" s="1095" t="s">
        <v>2</v>
      </c>
      <c r="O197" s="1096"/>
      <c r="P197" s="1096"/>
      <c r="Q197" s="1096"/>
      <c r="R197" s="1097"/>
      <c r="S197" s="1095" t="s">
        <v>3</v>
      </c>
      <c r="T197" s="1096"/>
      <c r="U197" s="1096"/>
      <c r="V197" s="1096"/>
      <c r="W197" s="1097"/>
      <c r="X197" s="1095" t="s">
        <v>4</v>
      </c>
      <c r="Y197" s="1096"/>
      <c r="Z197" s="1096"/>
      <c r="AA197" s="1096"/>
      <c r="AB197" s="1097"/>
    </row>
    <row r="198" s="47" customFormat="true" ht="22.5" customHeight="true" x14ac:dyDescent="0.2">
      <c r="A198" s="1111"/>
      <c r="B198" s="1111"/>
      <c r="C198" s="1111"/>
      <c r="D198" s="57" t="s">
        <v>14</v>
      </c>
      <c r="E198" s="58" t="s">
        <v>15</v>
      </c>
      <c r="F198" s="45" t="s">
        <v>16</v>
      </c>
      <c r="G198" s="45" t="s">
        <v>22</v>
      </c>
      <c r="H198" s="46" t="s">
        <v>19</v>
      </c>
      <c r="I198" s="57" t="s">
        <v>14</v>
      </c>
      <c r="J198" s="58" t="s">
        <v>15</v>
      </c>
      <c r="K198" s="45" t="s">
        <v>16</v>
      </c>
      <c r="L198" s="45" t="s">
        <v>22</v>
      </c>
      <c r="M198" s="46" t="s">
        <v>19</v>
      </c>
      <c r="N198" s="57" t="s">
        <v>14</v>
      </c>
      <c r="O198" s="58" t="s">
        <v>15</v>
      </c>
      <c r="P198" s="45" t="s">
        <v>16</v>
      </c>
      <c r="Q198" s="45" t="s">
        <v>22</v>
      </c>
      <c r="R198" s="46" t="s">
        <v>19</v>
      </c>
      <c r="S198" s="57" t="s">
        <v>14</v>
      </c>
      <c r="T198" s="58" t="s">
        <v>15</v>
      </c>
      <c r="U198" s="45" t="s">
        <v>16</v>
      </c>
      <c r="V198" s="45" t="s">
        <v>22</v>
      </c>
      <c r="W198" s="46" t="s">
        <v>19</v>
      </c>
      <c r="X198" s="57" t="s">
        <v>14</v>
      </c>
      <c r="Y198" s="58" t="s">
        <v>15</v>
      </c>
      <c r="Z198" s="45" t="s">
        <v>16</v>
      </c>
      <c r="AA198" s="45" t="s">
        <v>22</v>
      </c>
      <c r="AB198" s="46" t="s">
        <v>19</v>
      </c>
    </row>
    <row r="199" s="67" customFormat="true" ht="15" customHeight="true" x14ac:dyDescent="0.2">
      <c r="A199" s="1103" t="s">
        <v>10</v>
      </c>
      <c r="B199" s="1104"/>
      <c r="C199" s="226">
        <v>2015</v>
      </c>
      <c r="D199" s="59">
        <f ca="true">IF((D201+H201)&gt;100,D201*100/(D201+H201),D201)</f>
        <v>97.365373271867313</v>
      </c>
      <c r="E199" s="108">
        <f ca="true">D199*AVERAGEIF(E205:E216,"&gt;0")/100</f>
        <v>85.775681372599976</v>
      </c>
      <c r="F199" s="61">
        <f ca="true">D199*(100-AVERAGEIF(E205:E216,"&gt;0"))/100</f>
        <v>11.589691899267331</v>
      </c>
      <c r="G199" s="62">
        <f ca="true">100-(E199+F199+H199)</f>
        <v>2.0844723240065122</v>
      </c>
      <c r="H199" s="63">
        <f ca="true">IF((D201+H201)&gt;100,H201*100/(D201+H201),H201)</f>
        <v>0.55015440412617622</v>
      </c>
      <c r="I199" s="59">
        <f ca="true">IF((I201+M201)&gt;100,I201*100/(I201+M201),I201)</f>
        <v>100</v>
      </c>
      <c r="J199" s="108">
        <f ca="true">I199*AVERAGEIF(J205:J216,"&gt;0")/100</f>
        <v>97.367114729962594</v>
      </c>
      <c r="K199" s="64">
        <f ca="true">I199*(100-AVERAGEIF(J205:J216,"&gt;0"))/100</f>
        <v>2.6328852700374057</v>
      </c>
      <c r="L199" s="65">
        <f ca="true">100-(J199+K199+M199)</f>
        <v>0</v>
      </c>
      <c r="M199" s="66">
        <f ca="true">IF((I201+M201)&gt;100,M201*100/(I201+M201),M201)</f>
        <v>0</v>
      </c>
      <c r="N199" s="59">
        <f ca="true">IF((N201+R201)&gt;100,N201*100/(N201+R201),N201)</f>
        <v>100</v>
      </c>
      <c r="O199" s="108">
        <f ca="true">N199*AVERAGEIF(O205:O216,"&gt;0")/100</f>
        <v>99.010240242212106</v>
      </c>
      <c r="P199" s="64">
        <f ca="true">N199*(100-AVERAGEIF(O205:O216,"&gt;0"))/100</f>
        <v>0.98975975778789405</v>
      </c>
      <c r="Q199" s="65">
        <f ca="true">100-(O199+P199+R199)</f>
        <v>0</v>
      </c>
      <c r="R199" s="66">
        <f ca="true">IF((N201+R201)&gt;100,R201*100/(N201+R201),R201)</f>
        <v>0</v>
      </c>
      <c r="S199" s="59">
        <f ca="true">IF((S201+W201)&gt;100,S201*100/(S201+W201),S201)</f>
        <v>100</v>
      </c>
      <c r="T199" s="108">
        <f ca="true">S199*AVERAGEIF(T205:T216,"&gt;0")/100</f>
        <v>98.274273906646528</v>
      </c>
      <c r="U199" s="64">
        <f ca="true">S199*(100-AVERAGEIF(T205:T216,"&gt;0"))/100</f>
        <v>1.7257260933534724</v>
      </c>
      <c r="V199" s="65">
        <f ca="true">100-(T199+U199+W199)</f>
        <v>0</v>
      </c>
      <c r="W199" s="66">
        <f ca="true">IF((S201+W201)&gt;100,W201*100/(S201+W201),W201)</f>
        <v>0</v>
      </c>
      <c r="X199" s="59">
        <f ca="true">IF((X201+AB201)&gt;100,X201*100/(X201+AB201),X201)</f>
        <v>100</v>
      </c>
      <c r="Y199" s="108">
        <f ca="true">X199*AVERAGEIF(Y205:Y216,"&gt;0")/100</f>
        <v>97.79402400505343</v>
      </c>
      <c r="Z199" s="64">
        <f ca="true">X199*(100-AVERAGEIF(Y205:Y216,"&gt;0"))/100</f>
        <v>2.20597599494657</v>
      </c>
      <c r="AA199" s="65">
        <f ca="true">100-(Y199+Z199+AB199)</f>
        <v>0</v>
      </c>
      <c r="AB199" s="66">
        <f ca="true">IF((X201+AB201)&gt;100,AB201*100/(X201+AB201),AB201)</f>
        <v>0</v>
      </c>
    </row>
    <row r="200" s="67" customFormat="true" ht="15" customHeight="true" x14ac:dyDescent="0.2">
      <c r="A200" s="1105"/>
      <c r="B200" s="1106"/>
      <c r="C200" s="227">
        <v>2020</v>
      </c>
      <c r="D200" s="68">
        <f ca="true">IF((D202+H202)&gt;100,D202*100/(D202+H202),D202)</f>
        <v>97.365373271867313</v>
      </c>
      <c r="E200" s="109">
        <f ca="true">D200*AVERAGEIF(E205:E216,"&gt;0")/100</f>
        <v>85.775681372599976</v>
      </c>
      <c r="F200" s="70">
        <f ca="true">D200*(100-AVERAGEIF(E205:E216,"&gt;0"))/100</f>
        <v>11.589691899267331</v>
      </c>
      <c r="G200" s="71">
        <f ca="true">100-(E200+F200+H200)</f>
        <v>2.0844723240065122</v>
      </c>
      <c r="H200" s="72">
        <f ca="true">IF((D202+H202)&gt;100,H202*100/(D202+H202),H202)</f>
        <v>0.55015440412617622</v>
      </c>
      <c r="I200" s="68">
        <f ca="true">IF((I202+M202)&gt;100,I202*100/(I202+M202),I202)</f>
        <v>100</v>
      </c>
      <c r="J200" s="109">
        <f ca="true">I200*AVERAGEIF(J205:J216,"&gt;0")/100</f>
        <v>97.367114729962594</v>
      </c>
      <c r="K200" s="70">
        <f ca="true">I200*(100-AVERAGEIF(J205:J216,"&gt;0"))/100</f>
        <v>2.6328852700374057</v>
      </c>
      <c r="L200" s="71">
        <f ca="true">100-(J200+K200+M200)</f>
        <v>0</v>
      </c>
      <c r="M200" s="72">
        <f ca="true">IF((I202+M202)&gt;100,M202*100/(I202+M202),M202)</f>
        <v>0</v>
      </c>
      <c r="N200" s="68">
        <f ca="true">IF((N202+R202)&gt;100,N202*100/(N202+R202),N202)</f>
        <v>100</v>
      </c>
      <c r="O200" s="109">
        <f ca="true">N200*AVERAGEIF(O205:O216,"&gt;0")/100</f>
        <v>99.010240242212106</v>
      </c>
      <c r="P200" s="70">
        <f ca="true">N200*(100-AVERAGEIF(O205:O216,"&gt;0"))/100</f>
        <v>0.98975975778789405</v>
      </c>
      <c r="Q200" s="71">
        <f ca="true">100-(O200+P200+R200)</f>
        <v>0</v>
      </c>
      <c r="R200" s="72">
        <f ca="true">IF((N202+R202)&gt;100,R202*100/(N202+R202),R202)</f>
        <v>0</v>
      </c>
      <c r="S200" s="68">
        <f ca="true">IF((S202+W202)&gt;100,S202*100/(S202+W202),S202)</f>
        <v>100</v>
      </c>
      <c r="T200" s="109">
        <f ca="true">S200*AVERAGEIF(T205:T216,"&gt;0")/100</f>
        <v>98.274273906646528</v>
      </c>
      <c r="U200" s="70">
        <f ca="true">S200*(100-AVERAGEIF(T205:T216,"&gt;0"))/100</f>
        <v>1.7257260933534724</v>
      </c>
      <c r="V200" s="71">
        <f ca="true">100-(T200+U200+W200)</f>
        <v>0</v>
      </c>
      <c r="W200" s="72">
        <f ca="true">IF((S202+W202)&gt;100,W202*100/(S202+W202),W202)</f>
        <v>0</v>
      </c>
      <c r="X200" s="68">
        <f ca="true">IF((X202+AB202)&gt;100,X202*100/(X202+AB202),X202)</f>
        <v>100</v>
      </c>
      <c r="Y200" s="109">
        <f ca="true">X200*AVERAGEIF(Y205:Y216,"&gt;0")/100</f>
        <v>97.79402400505343</v>
      </c>
      <c r="Z200" s="70">
        <f ca="true">X200*(100-AVERAGEIF(Y205:Y216,"&gt;0"))/100</f>
        <v>2.20597599494657</v>
      </c>
      <c r="AA200" s="71">
        <f ca="true">100-(Y200+Z200+AB200)</f>
        <v>0</v>
      </c>
      <c r="AB200" s="72">
        <f ca="true">IF((X202+AB202)&gt;100,AB202*100/(X202+AB202),AB202)</f>
        <v>0</v>
      </c>
    </row>
    <row r="201" hidden="true" x14ac:dyDescent="0.2">
      <c r="A201" s="1107" t="s">
        <v>12</v>
      </c>
      <c r="B201" s="1108"/>
      <c r="C201" s="73">
        <f>MinRegYear(C199,C205:C216)</f>
        <v>2017</v>
      </c>
      <c r="D201" s="74">
        <f ca="true">IF(MAX(C205:C216)-MIN(C205:C216)&lt;5,AVERAGEIF(C205:C216,"&gt;0",D205:D216),
IF(FORECAST($C201,D$205:D$216,$C$205:$C$216)&lt;0,0,
IF(FORECAST($C201,D$205:D$216,$C$205:$C$216)&gt;100,100,
FORECAST($C201,D$205:D$216,$C$205:$C$216))))</f>
        <v>97.365373271867313</v>
      </c>
      <c r="E201" s="75"/>
      <c r="F201" s="76"/>
      <c r="G201" s="76"/>
      <c r="H201" s="77">
        <f ca="true">IF(MAX(C205:C216)-MIN(C205:C216)&lt;5,AVERAGEIF(C205:C216,"&gt;0",H205:H216),
IF(FORECAST($C201,H$205:H$216,$C$205:$C$216)&lt;0,0,
IF(FORECAST($C201,H$205:H$216,$C$205:$C$216)&gt;100,100,
FORECAST($C201,H$205:H$216,$C$205:$C$216))))</f>
        <v>0.55015440412617622</v>
      </c>
      <c r="I201" s="74">
        <f ca="true">IF(MAX(C205:C216)-MIN(C205:C216)&lt;5,AVERAGEIF(C205:C216,"&gt;0",I205:I216),
IF(FORECAST($C201,I$205:I$216,$C$205:$C$216)&lt;0,0,
IF(FORECAST($C201,I$205:I$216,$C$205:$C$216)&gt;100,100,
FORECAST($C201,I$205:I$216,$C$205:$C$216))))</f>
        <v>100</v>
      </c>
      <c r="J201" s="75"/>
      <c r="K201" s="76"/>
      <c r="L201" s="76"/>
      <c r="M201" s="77">
        <f ca="true">IF(MAX(C205:C216)-MIN(C205:C216)&lt;5,AVERAGEIF(C205:C216,"&gt;0",M205:M216),
IF(FORECAST($C201,M$205:M$216,$C$205:$C$216)&lt;0,0,
IF(FORECAST($C201,M$205:M$216,$C$205:$C$216)&gt;100,100,
FORECAST($C201,M$205:M$216,$C$205:$C$216))))</f>
        <v>0</v>
      </c>
      <c r="N201" s="74">
        <f ca="true">IF(MAX(C205:C216)-MIN(C205:C216)&lt;5,AVERAGEIF(C205:C216,"&gt;0",N205:N216),
IF(FORECAST($C201,N$205:N$216,$C$205:$C$216)&lt;0,0,
IF(FORECAST($C201,N$205:N$216,$C$205:$C$216)&gt;100,100,
FORECAST($C201,N$205:N$216,$C$205:$C$216))))</f>
        <v>100</v>
      </c>
      <c r="O201" s="75"/>
      <c r="P201" s="76"/>
      <c r="Q201" s="76"/>
      <c r="R201" s="77">
        <f ca="true">IF(MAX(C205:C216)-MIN(C205:C216)&lt;5,AVERAGEIF(C205:C216,"&gt;0",R205:R216),
IF(FORECAST($C201,R$205:R$216,$C$205:$C$216)&lt;0,0,
IF(FORECAST($C201,R$205:R$216,$C$205:$C$216)&gt;100,100,
FORECAST($C201,R$205:R$216,$C$205:$C$216))))</f>
        <v>0</v>
      </c>
      <c r="S201" s="74">
        <f ca="true">IF(MAX(C205:C216)-MIN(C205:C216)&lt;5,AVERAGEIF(C205:C216,"&gt;0",S205:S216),
IF(FORECAST($C201,S$205:S$216,$C$205:$C$216)&lt;0,0,
IF(FORECAST($C201,S$205:S$216,$C$205:$C$216)&gt;100,100,
FORECAST($C201,S$205:S$216,$C$205:$C$216))))</f>
        <v>100</v>
      </c>
      <c r="T201" s="75"/>
      <c r="U201" s="76"/>
      <c r="V201" s="76"/>
      <c r="W201" s="77">
        <f ca="true">IF(MAX(C205:C216)-MIN(C205:C216)&lt;5,AVERAGEIF(C205:C216,"&gt;0",W205:W216),
IF(FORECAST($C201,W$205:W$216,$C$205:$C$216)&lt;0,0,
IF(FORECAST($C201,W$205:W$216,$C$205:$C$216)&gt;100,100,
FORECAST($C201,W$205:W$216,$C$205:$C$216))))</f>
        <v>0</v>
      </c>
      <c r="X201" s="74">
        <f ca="true">IF(MAX(C205:C216)-MIN(C205:C216)&lt;5,AVERAGEIF(C205:C216,"&gt;0",X205:X216),
IF(FORECAST($C201,X$205:X$216,$C$205:$C$216)&lt;0,0,
IF(FORECAST($C201,X$205:X$216,$C$205:$C$216)&gt;100,100,
FORECAST($C201,X$205:X$216,$C$205:$C$216))))</f>
        <v>100</v>
      </c>
      <c r="Y201" s="75"/>
      <c r="Z201" s="76"/>
      <c r="AA201" s="76"/>
      <c r="AB201" s="77">
        <f ca="true">IF(MAX(C205:C216)-MIN(C205:C216)&lt;5,AVERAGEIF(C205:C216,"&gt;0",AB205:AB216),
IF(FORECAST($C201,AB$205:AB$216,$C$205:$C$216)&lt;0,0,
IF(FORECAST($C201,AB$205:AB$216,$C$205:$C$216)&gt;100,100,
FORECAST($C201,AB$205:AB$216,$C$205:$C$216))))</f>
        <v>0</v>
      </c>
    </row>
    <row r="202" hidden="true" x14ac:dyDescent="0.2">
      <c r="A202" s="1109"/>
      <c r="B202" s="1110"/>
      <c r="C202" s="52">
        <f>MaxRegYear(C200,C205:C216)</f>
        <v>2020</v>
      </c>
      <c r="D202" s="78">
        <f ca="true">IF(MAX(C205:C216)-MIN(C205:C216)&lt;5,AVERAGEIF(C205:C216,"&gt;0",D205:D216),
IF(FORECAST($C202,D$205:D$216,$C$205:$C$216)&lt;0,0,
IF(FORECAST($C202,D$205:D$216,$C$205:$C$216)&gt;100,100,
FORECAST($C202,D$205:D$216,$C$205:$C$216))))</f>
        <v>97.365373271867313</v>
      </c>
      <c r="E202" s="79"/>
      <c r="F202" s="80"/>
      <c r="G202" s="80"/>
      <c r="H202" s="81">
        <f ca="true">IF(MAX(C205:C216)-MIN(C205:C216)&lt;5,AVERAGEIF(C205:C216,"&gt;0",H205:H216),
IF(FORECAST($C202,H$205:H$216,$C$205:$C$216)&lt;0,0,
IF(FORECAST($C202,H$205:H$216,$C$205:$C$216)&gt;100,100,
FORECAST($C202,H$205:H$216,$C$205:$C$216))))</f>
        <v>0.55015440412617622</v>
      </c>
      <c r="I202" s="78">
        <f ca="true">IF(MAX(C205:C216)-MIN(C205:C216)&lt;5,AVERAGEIF(C205:C216,"&gt;0",I205:I216),
IF(FORECAST($C202,I$205:I$216,$C$205:$C$216)&lt;0,0,
IF(FORECAST($C202,I$205:I$216,$C$205:$C$216)&gt;100,100,
FORECAST($C202,I$205:I$216,$C$205:$C$216))))</f>
        <v>100</v>
      </c>
      <c r="J202" s="79"/>
      <c r="K202" s="80"/>
      <c r="L202" s="80"/>
      <c r="M202" s="81">
        <f ca="true">IF(MAX(C205:C216)-MIN(C205:C216)&lt;5,AVERAGEIF(C205:C216,"&gt;0",M205:M216),
IF(FORECAST($C202,M$205:M$216,$C$205:$C$216)&lt;0,0,
IF(FORECAST($C202,M$205:M$216,$C$205:$C$216)&gt;100,100,
FORECAST($C202,M$205:M$216,$C$205:$C$216))))</f>
        <v>0</v>
      </c>
      <c r="N202" s="78">
        <f ca="true">IF(MAX(C205:C216)-MIN(C205:C216)&lt;5,AVERAGEIF(C205:C216,"&gt;0",N205:N216),
IF(FORECAST($C202,N$205:N$216,$C$205:$C$216)&lt;0,0,
IF(FORECAST($C202,N$205:N$216,$C$205:$C$216)&gt;100,100,
FORECAST($C202,N$205:N$216,$C$205:$C$216))))</f>
        <v>100</v>
      </c>
      <c r="O202" s="79"/>
      <c r="P202" s="80"/>
      <c r="Q202" s="80"/>
      <c r="R202" s="81">
        <f ca="true">IF(MAX(C205:C216)-MIN(C205:C216)&lt;5,AVERAGEIF(C205:C216,"&gt;0",R205:R216),
IF(FORECAST($C202,R$205:R$216,$C$205:$C$216)&lt;0,0,
IF(FORECAST($C202,R$205:R$216,$C$205:$C$216)&gt;100,100,
FORECAST($C202,R$205:R$216,$C$205:$C$216))))</f>
        <v>0</v>
      </c>
      <c r="S202" s="78">
        <f ca="true">IF(MAX(C205:C216)-MIN(C205:C216)&lt;5,AVERAGEIF(C205:C216,"&gt;0",S205:S216),
IF(FORECAST($C202,S$205:S$216,$C$205:$C$216)&lt;0,0,
IF(FORECAST($C202,S$205:S$216,$C$205:$C$216)&gt;100,100,
FORECAST($C202,S$205:S$216,$C$205:$C$216))))</f>
        <v>100</v>
      </c>
      <c r="T202" s="79"/>
      <c r="U202" s="80"/>
      <c r="V202" s="80"/>
      <c r="W202" s="81">
        <f ca="true">IF(MAX(C205:C216)-MIN(C205:C216)&lt;5,AVERAGEIF(C205:C216,"&gt;0",W205:W216),
IF(FORECAST($C202,W$205:W$216,$C$205:$C$216)&lt;0,0,
IF(FORECAST($C202,W$205:W$216,$C$205:$C$216)&gt;100,100,
FORECAST($C202,W$205:W$216,$C$205:$C$216))))</f>
        <v>0</v>
      </c>
      <c r="X202" s="78">
        <f ca="true">IF(MAX(C205:C216)-MIN(C205:C216)&lt;5,AVERAGEIF(C205:C216,"&gt;0",X205:X216),
IF(FORECAST($C202,X$205:X$216,$C$205:$C$216)&lt;0,0,
IF(FORECAST($C202,X$205:X$216,$C$205:$C$216)&gt;100,100,
FORECAST($C202,X$205:X$216,$C$205:$C$216))))</f>
        <v>100</v>
      </c>
      <c r="Y202" s="79"/>
      <c r="Z202" s="80"/>
      <c r="AA202" s="80"/>
      <c r="AB202" s="81">
        <f ca="true">IF(MAX(C205:C216)-MIN(C205:C216)&lt;5,AVERAGEIF(C205:C216,"&gt;0",AB205:AB216),
IF(FORECAST($C202,AB$205:AB$216,$C$205:$C$216)&lt;0,0,
IF(FORECAST($C202,AB$205:AB$216,$C$205:$C$216)&gt;100,100,
FORECAST($C202,AB$205:AB$216,$C$205:$C$216))))</f>
        <v>0</v>
      </c>
    </row>
    <row r="203" ht="9" customHeight="true" x14ac:dyDescent="0.2">
      <c r="D203" s="82"/>
      <c r="I203" s="82"/>
      <c r="K203" s="42"/>
      <c r="L203" s="42"/>
      <c r="N203" s="82"/>
      <c r="P203" s="42"/>
      <c r="Q203" s="42"/>
      <c r="S203" s="82"/>
      <c r="U203" s="42"/>
      <c r="V203" s="42"/>
      <c r="X203" s="82"/>
      <c r="Z203" s="42"/>
      <c r="AA203" s="42"/>
      <c r="AB203" s="83"/>
    </row>
    <row r="204" ht="22.5" customHeight="true" x14ac:dyDescent="0.2">
      <c r="B204" s="105" t="s">
        <v>8</v>
      </c>
      <c r="C204" s="85" t="s">
        <v>9</v>
      </c>
      <c r="D204" s="86" t="s">
        <v>14</v>
      </c>
      <c r="E204" s="46" t="s">
        <v>26</v>
      </c>
      <c r="F204" s="87"/>
      <c r="G204" s="87"/>
      <c r="H204" s="88" t="s">
        <v>19</v>
      </c>
      <c r="I204" s="86" t="s">
        <v>14</v>
      </c>
      <c r="J204" s="46" t="s">
        <v>26</v>
      </c>
      <c r="K204" s="87"/>
      <c r="L204" s="87"/>
      <c r="M204" s="88" t="s">
        <v>19</v>
      </c>
      <c r="N204" s="86" t="s">
        <v>14</v>
      </c>
      <c r="O204" s="46" t="s">
        <v>26</v>
      </c>
      <c r="P204" s="87"/>
      <c r="Q204" s="87"/>
      <c r="R204" s="88" t="s">
        <v>19</v>
      </c>
      <c r="S204" s="86" t="s">
        <v>14</v>
      </c>
      <c r="T204" s="46" t="s">
        <v>26</v>
      </c>
      <c r="U204" s="87"/>
      <c r="V204" s="87"/>
      <c r="W204" s="88" t="s">
        <v>19</v>
      </c>
      <c r="X204" s="86" t="s">
        <v>14</v>
      </c>
      <c r="Y204" s="46" t="s">
        <v>26</v>
      </c>
      <c r="Z204" s="87"/>
      <c r="AA204" s="87"/>
      <c r="AB204" s="88" t="s">
        <v>19</v>
      </c>
      <c r="AD204" s="89"/>
    </row>
    <row r="205" x14ac:dyDescent="0.2">
      <c r="A205" s="90"/>
      <c r="B205" s="1" t="s">
        <v>290</v>
      </c>
      <c r="C205" s="2">
        <v>2019</v>
      </c>
      <c r="D205" s="1">
        <f t="shared" ref="D205:D216" ca="true" si="30">IF(ISERROR(INDIRECT(CONCATENATE($B205,"!H122"))),"",INDIRECT(CONCATENATE($B205,"!H122")))</f>
        <v>97.365373271867313</v>
      </c>
      <c r="E205" s="94">
        <f t="shared" ref="E205:E216" ca="true" si="31">IF(ISERROR(INDIRECT(CONCATENATE($B205,"!H129"))),"",INDIRECT(CONCATENATE($B205,"!H129")))</f>
        <v>88.096700593026895</v>
      </c>
      <c r="F205" s="92"/>
      <c r="G205" s="92"/>
      <c r="H205" s="93">
        <f t="shared" ref="H205:H216" ca="true" si="32">IF(ISERROR(INDIRECT(CONCATENATE($B205,"!H127"))),"",INDIRECT(CONCATENATE($B205,"!H127")))</f>
        <v>0.55015440412617622</v>
      </c>
      <c r="I205" s="1">
        <f t="shared" ref="I205:I216" ca="true" si="33">IF(ISERROR(INDIRECT(CONCATENATE($B205,"!I122"))),"",INDIRECT(CONCATENATE($B205,"!I122")))</f>
        <v>100</v>
      </c>
      <c r="J205" s="94">
        <f t="shared" ref="J205:J216" ca="true" si="34">IF(ISERROR(INDIRECT(CONCATENATE($B205,"!I129"))),"",INDIRECT(CONCATENATE($B205,"!I129")))</f>
        <v>97.367114729962594</v>
      </c>
      <c r="K205" s="92"/>
      <c r="L205" s="92"/>
      <c r="M205" s="93">
        <f t="shared" ref="M205:M216" ca="true" si="35">IF(ISERROR(INDIRECT(CONCATENATE($B205,"!I127"))),"",INDIRECT(CONCATENATE($B205,"!I127")))</f>
        <v>0</v>
      </c>
      <c r="N205" s="1">
        <f t="shared" ref="N205:N216" ca="true" si="36">IF(ISERROR(INDIRECT(CONCATENATE($B205,"!J122"))),"",INDIRECT(CONCATENATE($B205,"!J122")))</f>
        <v>100</v>
      </c>
      <c r="O205" s="94">
        <f t="shared" ref="O205:O216" ca="true" si="37">IF(ISERROR(INDIRECT(CONCATENATE($B205,"!J129"))),"",INDIRECT(CONCATENATE($B205,"!J129")))</f>
        <v>99.010240242212106</v>
      </c>
      <c r="P205" s="92"/>
      <c r="Q205" s="92"/>
      <c r="R205" s="93">
        <f t="shared" ref="R205:R216" ca="true" si="38">IF(ISERROR(INDIRECT(CONCATENATE($B205,"!J127"))),"",INDIRECT(CONCATENATE($B205,"!J127")))</f>
        <v>0</v>
      </c>
      <c r="S205" s="1">
        <f t="shared" ref="S205:S216" ca="true" si="39">IF(ISERROR(INDIRECT(CONCATENATE($B205,"!K122"))),"",INDIRECT(CONCATENATE($B205,"!K122")))</f>
        <v>100</v>
      </c>
      <c r="T205" s="94">
        <f t="shared" ref="T205:T216" ca="true" si="40">IF(ISERROR(INDIRECT(CONCATENATE($B205,"!K129"))),"",INDIRECT(CONCATENATE($B205,"!K129")))</f>
        <v>98.274273906646528</v>
      </c>
      <c r="U205" s="92"/>
      <c r="V205" s="92"/>
      <c r="W205" s="93">
        <f t="shared" ref="W205:W216" ca="true" si="41">IF(ISERROR(INDIRECT(CONCATENATE($B205,"!K127"))),"",INDIRECT(CONCATENATE($B205,"!K127")))</f>
        <v>0</v>
      </c>
      <c r="X205" s="1">
        <f t="shared" ref="X205:X216" ca="true" si="42">IF(ISERROR(INDIRECT(CONCATENATE($B205,"!L122"))),"",INDIRECT(CONCATENATE($B205,"!L122")))</f>
        <v>100</v>
      </c>
      <c r="Y205" s="94">
        <f t="shared" ref="Y205:Y216" ca="true" si="43">IF(ISERROR(INDIRECT(CONCATENATE($B205,"!L129"))),"",INDIRECT(CONCATENATE($B205,"!L129")))</f>
        <v>97.79402400505343</v>
      </c>
      <c r="Z205" s="92"/>
      <c r="AA205" s="92"/>
      <c r="AB205" s="93">
        <f t="shared" ref="AB205:AB216" ca="true" si="44">IF(ISERROR(INDIRECT(CONCATENATE($B205,"!L2127"))),"",INDIRECT(CONCATENATE($B205,"!L127")))</f>
        <v>0</v>
      </c>
    </row>
    <row r="206" x14ac:dyDescent="0.2">
      <c r="A206" s="90"/>
      <c r="B206" s="3"/>
      <c r="C206" s="4"/>
      <c r="D206" s="3" t="str">
        <f t="shared" ca="true" si="30"/>
        <v/>
      </c>
      <c r="E206" s="94" t="str">
        <f t="shared" ca="true" si="31"/>
        <v/>
      </c>
      <c r="F206" s="92"/>
      <c r="G206" s="92"/>
      <c r="H206" s="95" t="str">
        <f t="shared" ca="true" si="32"/>
        <v/>
      </c>
      <c r="I206" s="3" t="str">
        <f t="shared" ca="true" si="33"/>
        <v/>
      </c>
      <c r="J206" s="94" t="str">
        <f t="shared" ca="true" si="34"/>
        <v/>
      </c>
      <c r="K206" s="92"/>
      <c r="L206" s="92"/>
      <c r="M206" s="95" t="str">
        <f t="shared" ca="true" si="35"/>
        <v/>
      </c>
      <c r="N206" s="3" t="str">
        <f t="shared" ca="true" si="36"/>
        <v/>
      </c>
      <c r="O206" s="94" t="str">
        <f t="shared" ca="true" si="37"/>
        <v/>
      </c>
      <c r="P206" s="92"/>
      <c r="Q206" s="92"/>
      <c r="R206" s="95" t="str">
        <f t="shared" ca="true" si="38"/>
        <v/>
      </c>
      <c r="S206" s="3" t="str">
        <f t="shared" ca="true" si="39"/>
        <v/>
      </c>
      <c r="T206" s="94" t="str">
        <f t="shared" ca="true" si="40"/>
        <v/>
      </c>
      <c r="U206" s="92"/>
      <c r="V206" s="92"/>
      <c r="W206" s="95" t="str">
        <f t="shared" ca="true" si="41"/>
        <v/>
      </c>
      <c r="X206" s="3" t="str">
        <f t="shared" ca="true" si="42"/>
        <v/>
      </c>
      <c r="Y206" s="94" t="str">
        <f t="shared" ca="true" si="43"/>
        <v/>
      </c>
      <c r="Z206" s="92"/>
      <c r="AA206" s="92"/>
      <c r="AB206" s="95" t="str">
        <f t="shared" ca="true" si="44"/>
        <v/>
      </c>
    </row>
    <row r="207" x14ac:dyDescent="0.2">
      <c r="A207" s="90"/>
      <c r="B207" s="3"/>
      <c r="C207" s="4"/>
      <c r="D207" s="3" t="str">
        <f t="shared" ca="true" si="30"/>
        <v/>
      </c>
      <c r="E207" s="94" t="str">
        <f t="shared" ca="true" si="31"/>
        <v/>
      </c>
      <c r="F207" s="92"/>
      <c r="G207" s="92"/>
      <c r="H207" s="95" t="str">
        <f t="shared" ca="true" si="32"/>
        <v/>
      </c>
      <c r="I207" s="3" t="str">
        <f t="shared" ca="true" si="33"/>
        <v/>
      </c>
      <c r="J207" s="94" t="str">
        <f t="shared" ca="true" si="34"/>
        <v/>
      </c>
      <c r="K207" s="92"/>
      <c r="L207" s="92"/>
      <c r="M207" s="95" t="str">
        <f t="shared" ca="true" si="35"/>
        <v/>
      </c>
      <c r="N207" s="3" t="str">
        <f t="shared" ca="true" si="36"/>
        <v/>
      </c>
      <c r="O207" s="94" t="str">
        <f t="shared" ca="true" si="37"/>
        <v/>
      </c>
      <c r="P207" s="92"/>
      <c r="Q207" s="92"/>
      <c r="R207" s="95" t="str">
        <f t="shared" ca="true" si="38"/>
        <v/>
      </c>
      <c r="S207" s="3" t="str">
        <f t="shared" ca="true" si="39"/>
        <v/>
      </c>
      <c r="T207" s="94" t="str">
        <f t="shared" ca="true" si="40"/>
        <v/>
      </c>
      <c r="U207" s="92"/>
      <c r="V207" s="92"/>
      <c r="W207" s="95" t="str">
        <f t="shared" ca="true" si="41"/>
        <v/>
      </c>
      <c r="X207" s="3" t="str">
        <f t="shared" ca="true" si="42"/>
        <v/>
      </c>
      <c r="Y207" s="94" t="str">
        <f t="shared" ca="true" si="43"/>
        <v/>
      </c>
      <c r="Z207" s="92"/>
      <c r="AA207" s="92"/>
      <c r="AB207" s="95" t="str">
        <f t="shared" ca="true" si="44"/>
        <v/>
      </c>
      <c r="AD207" s="96"/>
    </row>
    <row r="208" x14ac:dyDescent="0.2">
      <c r="A208" s="90"/>
      <c r="B208" s="3"/>
      <c r="C208" s="4"/>
      <c r="D208" s="3" t="str">
        <f t="shared" ca="true" si="30"/>
        <v/>
      </c>
      <c r="E208" s="94" t="str">
        <f t="shared" ca="true" si="31"/>
        <v/>
      </c>
      <c r="F208" s="92"/>
      <c r="G208" s="92"/>
      <c r="H208" s="95" t="str">
        <f t="shared" ca="true" si="32"/>
        <v/>
      </c>
      <c r="I208" s="3" t="str">
        <f t="shared" ca="true" si="33"/>
        <v/>
      </c>
      <c r="J208" s="94" t="str">
        <f t="shared" ca="true" si="34"/>
        <v/>
      </c>
      <c r="K208" s="92"/>
      <c r="L208" s="92"/>
      <c r="M208" s="95" t="str">
        <f t="shared" ca="true" si="35"/>
        <v/>
      </c>
      <c r="N208" s="3" t="str">
        <f t="shared" ca="true" si="36"/>
        <v/>
      </c>
      <c r="O208" s="94" t="str">
        <f t="shared" ca="true" si="37"/>
        <v/>
      </c>
      <c r="P208" s="92"/>
      <c r="Q208" s="92"/>
      <c r="R208" s="95" t="str">
        <f t="shared" ca="true" si="38"/>
        <v/>
      </c>
      <c r="S208" s="3" t="str">
        <f t="shared" ca="true" si="39"/>
        <v/>
      </c>
      <c r="T208" s="94" t="str">
        <f t="shared" ca="true" si="40"/>
        <v/>
      </c>
      <c r="U208" s="92"/>
      <c r="V208" s="92"/>
      <c r="W208" s="95" t="str">
        <f t="shared" ca="true" si="41"/>
        <v/>
      </c>
      <c r="X208" s="3" t="str">
        <f t="shared" ca="true" si="42"/>
        <v/>
      </c>
      <c r="Y208" s="94" t="str">
        <f t="shared" ca="true" si="43"/>
        <v/>
      </c>
      <c r="Z208" s="92"/>
      <c r="AA208" s="92"/>
      <c r="AB208" s="95" t="str">
        <f t="shared" ca="true" si="44"/>
        <v/>
      </c>
    </row>
    <row r="209" x14ac:dyDescent="0.2">
      <c r="A209" s="90"/>
      <c r="B209" s="3"/>
      <c r="C209" s="4"/>
      <c r="D209" s="3" t="str">
        <f t="shared" ca="true" si="30"/>
        <v/>
      </c>
      <c r="E209" s="94" t="str">
        <f t="shared" ca="true" si="31"/>
        <v/>
      </c>
      <c r="F209" s="92"/>
      <c r="G209" s="92"/>
      <c r="H209" s="95" t="str">
        <f t="shared" ca="true" si="32"/>
        <v/>
      </c>
      <c r="I209" s="3" t="str">
        <f t="shared" ca="true" si="33"/>
        <v/>
      </c>
      <c r="J209" s="94" t="str">
        <f t="shared" ca="true" si="34"/>
        <v/>
      </c>
      <c r="K209" s="92"/>
      <c r="L209" s="92"/>
      <c r="M209" s="95" t="str">
        <f t="shared" ca="true" si="35"/>
        <v/>
      </c>
      <c r="N209" s="3" t="str">
        <f t="shared" ca="true" si="36"/>
        <v/>
      </c>
      <c r="O209" s="94" t="str">
        <f t="shared" ca="true" si="37"/>
        <v/>
      </c>
      <c r="P209" s="92"/>
      <c r="Q209" s="92"/>
      <c r="R209" s="95" t="str">
        <f t="shared" ca="true" si="38"/>
        <v/>
      </c>
      <c r="S209" s="3" t="str">
        <f t="shared" ca="true" si="39"/>
        <v/>
      </c>
      <c r="T209" s="94" t="str">
        <f t="shared" ca="true" si="40"/>
        <v/>
      </c>
      <c r="U209" s="92"/>
      <c r="V209" s="92"/>
      <c r="W209" s="95" t="str">
        <f t="shared" ca="true" si="41"/>
        <v/>
      </c>
      <c r="X209" s="3" t="str">
        <f t="shared" ca="true" si="42"/>
        <v/>
      </c>
      <c r="Y209" s="94" t="str">
        <f t="shared" ca="true" si="43"/>
        <v/>
      </c>
      <c r="Z209" s="92"/>
      <c r="AA209" s="92"/>
      <c r="AB209" s="95" t="str">
        <f t="shared" ca="true" si="44"/>
        <v/>
      </c>
    </row>
    <row r="210" x14ac:dyDescent="0.2">
      <c r="A210" s="90"/>
      <c r="B210" s="3"/>
      <c r="C210" s="4"/>
      <c r="D210" s="3" t="str">
        <f t="shared" ca="true" si="30"/>
        <v/>
      </c>
      <c r="E210" s="94" t="str">
        <f t="shared" ca="true" si="31"/>
        <v/>
      </c>
      <c r="F210" s="92"/>
      <c r="G210" s="92"/>
      <c r="H210" s="95" t="str">
        <f t="shared" ca="true" si="32"/>
        <v/>
      </c>
      <c r="I210" s="3" t="str">
        <f t="shared" ca="true" si="33"/>
        <v/>
      </c>
      <c r="J210" s="94" t="str">
        <f t="shared" ca="true" si="34"/>
        <v/>
      </c>
      <c r="K210" s="92"/>
      <c r="L210" s="92"/>
      <c r="M210" s="95" t="str">
        <f t="shared" ca="true" si="35"/>
        <v/>
      </c>
      <c r="N210" s="3" t="str">
        <f t="shared" ca="true" si="36"/>
        <v/>
      </c>
      <c r="O210" s="94" t="str">
        <f t="shared" ca="true" si="37"/>
        <v/>
      </c>
      <c r="P210" s="92"/>
      <c r="Q210" s="92"/>
      <c r="R210" s="95" t="str">
        <f t="shared" ca="true" si="38"/>
        <v/>
      </c>
      <c r="S210" s="3" t="str">
        <f t="shared" ca="true" si="39"/>
        <v/>
      </c>
      <c r="T210" s="94" t="str">
        <f t="shared" ca="true" si="40"/>
        <v/>
      </c>
      <c r="U210" s="92"/>
      <c r="V210" s="92"/>
      <c r="W210" s="95" t="str">
        <f t="shared" ca="true" si="41"/>
        <v/>
      </c>
      <c r="X210" s="3" t="str">
        <f t="shared" ca="true" si="42"/>
        <v/>
      </c>
      <c r="Y210" s="94" t="str">
        <f t="shared" ca="true" si="43"/>
        <v/>
      </c>
      <c r="Z210" s="92"/>
      <c r="AA210" s="92"/>
      <c r="AB210" s="95" t="str">
        <f t="shared" ca="true" si="44"/>
        <v/>
      </c>
    </row>
    <row r="211" x14ac:dyDescent="0.2">
      <c r="A211" s="90"/>
      <c r="B211" s="3"/>
      <c r="C211" s="4"/>
      <c r="D211" s="3" t="str">
        <f t="shared" ca="true" si="30"/>
        <v/>
      </c>
      <c r="E211" s="94" t="str">
        <f t="shared" ca="true" si="31"/>
        <v/>
      </c>
      <c r="F211" s="92"/>
      <c r="G211" s="92"/>
      <c r="H211" s="95" t="str">
        <f t="shared" ca="true" si="32"/>
        <v/>
      </c>
      <c r="I211" s="3" t="str">
        <f t="shared" ca="true" si="33"/>
        <v/>
      </c>
      <c r="J211" s="94" t="str">
        <f t="shared" ca="true" si="34"/>
        <v/>
      </c>
      <c r="K211" s="92"/>
      <c r="L211" s="92"/>
      <c r="M211" s="95" t="str">
        <f t="shared" ca="true" si="35"/>
        <v/>
      </c>
      <c r="N211" s="3" t="str">
        <f t="shared" ca="true" si="36"/>
        <v/>
      </c>
      <c r="O211" s="94" t="str">
        <f t="shared" ca="true" si="37"/>
        <v/>
      </c>
      <c r="P211" s="92"/>
      <c r="Q211" s="92"/>
      <c r="R211" s="95" t="str">
        <f t="shared" ca="true" si="38"/>
        <v/>
      </c>
      <c r="S211" s="3" t="str">
        <f t="shared" ca="true" si="39"/>
        <v/>
      </c>
      <c r="T211" s="94" t="str">
        <f t="shared" ca="true" si="40"/>
        <v/>
      </c>
      <c r="U211" s="92"/>
      <c r="V211" s="92"/>
      <c r="W211" s="95" t="str">
        <f t="shared" ca="true" si="41"/>
        <v/>
      </c>
      <c r="X211" s="3" t="str">
        <f t="shared" ca="true" si="42"/>
        <v/>
      </c>
      <c r="Y211" s="94" t="str">
        <f t="shared" ca="true" si="43"/>
        <v/>
      </c>
      <c r="Z211" s="92"/>
      <c r="AA211" s="92"/>
      <c r="AB211" s="95" t="str">
        <f t="shared" ca="true" si="44"/>
        <v/>
      </c>
    </row>
    <row r="212" x14ac:dyDescent="0.2">
      <c r="A212" s="90"/>
      <c r="B212" s="3"/>
      <c r="C212" s="4"/>
      <c r="D212" s="3" t="str">
        <f t="shared" ca="true" si="30"/>
        <v/>
      </c>
      <c r="E212" s="94" t="str">
        <f t="shared" ca="true" si="31"/>
        <v/>
      </c>
      <c r="F212" s="92"/>
      <c r="G212" s="92"/>
      <c r="H212" s="95" t="str">
        <f t="shared" ca="true" si="32"/>
        <v/>
      </c>
      <c r="I212" s="3" t="str">
        <f t="shared" ca="true" si="33"/>
        <v/>
      </c>
      <c r="J212" s="94" t="str">
        <f t="shared" ca="true" si="34"/>
        <v/>
      </c>
      <c r="K212" s="92"/>
      <c r="L212" s="92"/>
      <c r="M212" s="95" t="str">
        <f t="shared" ca="true" si="35"/>
        <v/>
      </c>
      <c r="N212" s="3" t="str">
        <f t="shared" ca="true" si="36"/>
        <v/>
      </c>
      <c r="O212" s="94" t="str">
        <f t="shared" ca="true" si="37"/>
        <v/>
      </c>
      <c r="P212" s="92"/>
      <c r="Q212" s="92"/>
      <c r="R212" s="95" t="str">
        <f t="shared" ca="true" si="38"/>
        <v/>
      </c>
      <c r="S212" s="3" t="str">
        <f t="shared" ca="true" si="39"/>
        <v/>
      </c>
      <c r="T212" s="94" t="str">
        <f t="shared" ca="true" si="40"/>
        <v/>
      </c>
      <c r="U212" s="92"/>
      <c r="V212" s="92"/>
      <c r="W212" s="95" t="str">
        <f t="shared" ca="true" si="41"/>
        <v/>
      </c>
      <c r="X212" s="3" t="str">
        <f t="shared" ca="true" si="42"/>
        <v/>
      </c>
      <c r="Y212" s="94" t="str">
        <f t="shared" ca="true" si="43"/>
        <v/>
      </c>
      <c r="Z212" s="92"/>
      <c r="AA212" s="92"/>
      <c r="AB212" s="95" t="str">
        <f t="shared" ca="true" si="44"/>
        <v/>
      </c>
    </row>
    <row r="213" x14ac:dyDescent="0.2">
      <c r="A213" s="90"/>
      <c r="B213" s="3"/>
      <c r="C213" s="4"/>
      <c r="D213" s="3" t="str">
        <f t="shared" ca="true" si="30"/>
        <v/>
      </c>
      <c r="E213" s="94" t="str">
        <f t="shared" ca="true" si="31"/>
        <v/>
      </c>
      <c r="F213" s="92"/>
      <c r="G213" s="92"/>
      <c r="H213" s="95" t="str">
        <f t="shared" ca="true" si="32"/>
        <v/>
      </c>
      <c r="I213" s="3" t="str">
        <f t="shared" ca="true" si="33"/>
        <v/>
      </c>
      <c r="J213" s="94" t="str">
        <f t="shared" ca="true" si="34"/>
        <v/>
      </c>
      <c r="K213" s="92"/>
      <c r="L213" s="92"/>
      <c r="M213" s="95" t="str">
        <f t="shared" ca="true" si="35"/>
        <v/>
      </c>
      <c r="N213" s="3" t="str">
        <f t="shared" ca="true" si="36"/>
        <v/>
      </c>
      <c r="O213" s="94" t="str">
        <f t="shared" ca="true" si="37"/>
        <v/>
      </c>
      <c r="P213" s="92"/>
      <c r="Q213" s="92"/>
      <c r="R213" s="95" t="str">
        <f t="shared" ca="true" si="38"/>
        <v/>
      </c>
      <c r="S213" s="3" t="str">
        <f t="shared" ca="true" si="39"/>
        <v/>
      </c>
      <c r="T213" s="94" t="str">
        <f t="shared" ca="true" si="40"/>
        <v/>
      </c>
      <c r="U213" s="92"/>
      <c r="V213" s="92"/>
      <c r="W213" s="95" t="str">
        <f t="shared" ca="true" si="41"/>
        <v/>
      </c>
      <c r="X213" s="3" t="str">
        <f t="shared" ca="true" si="42"/>
        <v/>
      </c>
      <c r="Y213" s="94" t="str">
        <f t="shared" ca="true" si="43"/>
        <v/>
      </c>
      <c r="Z213" s="92"/>
      <c r="AA213" s="92"/>
      <c r="AB213" s="95" t="str">
        <f t="shared" ca="true" si="44"/>
        <v/>
      </c>
    </row>
    <row r="214" x14ac:dyDescent="0.2">
      <c r="A214" s="90"/>
      <c r="B214" s="3"/>
      <c r="C214" s="4"/>
      <c r="D214" s="3" t="str">
        <f t="shared" ca="true" si="30"/>
        <v/>
      </c>
      <c r="E214" s="94" t="str">
        <f t="shared" ca="true" si="31"/>
        <v/>
      </c>
      <c r="F214" s="92"/>
      <c r="G214" s="92"/>
      <c r="H214" s="95" t="str">
        <f t="shared" ca="true" si="32"/>
        <v/>
      </c>
      <c r="I214" s="3" t="str">
        <f t="shared" ca="true" si="33"/>
        <v/>
      </c>
      <c r="J214" s="94" t="str">
        <f t="shared" ca="true" si="34"/>
        <v/>
      </c>
      <c r="K214" s="92"/>
      <c r="L214" s="92"/>
      <c r="M214" s="95" t="str">
        <f t="shared" ca="true" si="35"/>
        <v/>
      </c>
      <c r="N214" s="3" t="str">
        <f t="shared" ca="true" si="36"/>
        <v/>
      </c>
      <c r="O214" s="94" t="str">
        <f t="shared" ca="true" si="37"/>
        <v/>
      </c>
      <c r="P214" s="92"/>
      <c r="Q214" s="92"/>
      <c r="R214" s="95" t="str">
        <f t="shared" ca="true" si="38"/>
        <v/>
      </c>
      <c r="S214" s="3" t="str">
        <f t="shared" ca="true" si="39"/>
        <v/>
      </c>
      <c r="T214" s="94" t="str">
        <f t="shared" ca="true" si="40"/>
        <v/>
      </c>
      <c r="U214" s="92"/>
      <c r="V214" s="92"/>
      <c r="W214" s="95" t="str">
        <f t="shared" ca="true" si="41"/>
        <v/>
      </c>
      <c r="X214" s="3" t="str">
        <f t="shared" ca="true" si="42"/>
        <v/>
      </c>
      <c r="Y214" s="94" t="str">
        <f t="shared" ca="true" si="43"/>
        <v/>
      </c>
      <c r="Z214" s="92"/>
      <c r="AA214" s="92"/>
      <c r="AB214" s="95" t="str">
        <f t="shared" ca="true" si="44"/>
        <v/>
      </c>
    </row>
    <row r="215" x14ac:dyDescent="0.2">
      <c r="A215" s="90"/>
      <c r="B215" s="3"/>
      <c r="C215" s="4"/>
      <c r="D215" s="3" t="str">
        <f t="shared" ca="true" si="30"/>
        <v/>
      </c>
      <c r="E215" s="94" t="str">
        <f t="shared" ca="true" si="31"/>
        <v/>
      </c>
      <c r="F215" s="92"/>
      <c r="G215" s="92"/>
      <c r="H215" s="95" t="str">
        <f t="shared" ca="true" si="32"/>
        <v/>
      </c>
      <c r="I215" s="3" t="str">
        <f t="shared" ca="true" si="33"/>
        <v/>
      </c>
      <c r="J215" s="94" t="str">
        <f t="shared" ca="true" si="34"/>
        <v/>
      </c>
      <c r="K215" s="92"/>
      <c r="L215" s="92"/>
      <c r="M215" s="95" t="str">
        <f t="shared" ca="true" si="35"/>
        <v/>
      </c>
      <c r="N215" s="3" t="str">
        <f t="shared" ca="true" si="36"/>
        <v/>
      </c>
      <c r="O215" s="94" t="str">
        <f t="shared" ca="true" si="37"/>
        <v/>
      </c>
      <c r="P215" s="92"/>
      <c r="Q215" s="92"/>
      <c r="R215" s="95" t="str">
        <f t="shared" ca="true" si="38"/>
        <v/>
      </c>
      <c r="S215" s="3" t="str">
        <f t="shared" ca="true" si="39"/>
        <v/>
      </c>
      <c r="T215" s="94" t="str">
        <f t="shared" ca="true" si="40"/>
        <v/>
      </c>
      <c r="U215" s="92"/>
      <c r="V215" s="92"/>
      <c r="W215" s="95" t="str">
        <f t="shared" ca="true" si="41"/>
        <v/>
      </c>
      <c r="X215" s="3" t="str">
        <f t="shared" ca="true" si="42"/>
        <v/>
      </c>
      <c r="Y215" s="94" t="str">
        <f t="shared" ca="true" si="43"/>
        <v/>
      </c>
      <c r="Z215" s="92"/>
      <c r="AA215" s="92"/>
      <c r="AB215" s="95" t="str">
        <f t="shared" ca="true" si="44"/>
        <v/>
      </c>
    </row>
    <row r="216" x14ac:dyDescent="0.2">
      <c r="A216" s="90"/>
      <c r="B216" s="5"/>
      <c r="C216" s="6"/>
      <c r="D216" s="5" t="str">
        <f t="shared" ca="true" si="30"/>
        <v/>
      </c>
      <c r="E216" s="97" t="str">
        <f t="shared" ca="true" si="31"/>
        <v/>
      </c>
      <c r="F216" s="98"/>
      <c r="G216" s="99"/>
      <c r="H216" s="100" t="str">
        <f t="shared" ca="true" si="32"/>
        <v/>
      </c>
      <c r="I216" s="5" t="str">
        <f t="shared" ca="true" si="33"/>
        <v/>
      </c>
      <c r="J216" s="97" t="str">
        <f t="shared" ca="true" si="34"/>
        <v/>
      </c>
      <c r="K216" s="98"/>
      <c r="L216" s="99"/>
      <c r="M216" s="100" t="str">
        <f t="shared" ca="true" si="35"/>
        <v/>
      </c>
      <c r="N216" s="5" t="str">
        <f t="shared" ca="true" si="36"/>
        <v/>
      </c>
      <c r="O216" s="97" t="str">
        <f t="shared" ca="true" si="37"/>
        <v/>
      </c>
      <c r="P216" s="98"/>
      <c r="Q216" s="99"/>
      <c r="R216" s="100" t="str">
        <f t="shared" ca="true" si="38"/>
        <v/>
      </c>
      <c r="S216" s="5" t="str">
        <f t="shared" ca="true" si="39"/>
        <v/>
      </c>
      <c r="T216" s="97" t="str">
        <f t="shared" ca="true" si="40"/>
        <v/>
      </c>
      <c r="U216" s="98"/>
      <c r="V216" s="99"/>
      <c r="W216" s="100" t="str">
        <f t="shared" ca="true" si="41"/>
        <v/>
      </c>
      <c r="X216" s="5" t="str">
        <f t="shared" ca="true" si="42"/>
        <v/>
      </c>
      <c r="Y216" s="97" t="str">
        <f t="shared" ca="true" si="43"/>
        <v/>
      </c>
      <c r="Z216" s="98"/>
      <c r="AA216" s="99"/>
      <c r="AB216" s="100" t="str">
        <f t="shared" ca="true" si="44"/>
        <v/>
      </c>
    </row>
    <row r="217" ht="11.25" customHeight="true" x14ac:dyDescent="0.2"/>
    <row r="218" ht="22.5" customHeight="true" x14ac:dyDescent="0.25">
      <c r="B218" s="1076" t="str">
        <f>CONCATENATE("Urban use of sanitation facilities, ",C199,"–",C200)</f>
        <v>Urban use of sanitation facilities, 2015–2020</v>
      </c>
      <c r="C218" s="1077"/>
      <c r="D218" s="1077"/>
      <c r="E218" s="1077"/>
      <c r="F218" s="1077"/>
      <c r="G218" s="1077"/>
      <c r="H218" s="1077"/>
      <c r="I218" s="1077"/>
      <c r="J218" s="1077"/>
      <c r="K218" s="1077"/>
      <c r="L218" s="1077"/>
      <c r="N218" s="101"/>
      <c r="O218" s="101"/>
      <c r="P218" s="101"/>
      <c r="Q218" s="101"/>
      <c r="R218" s="101"/>
      <c r="S218" s="1100" t="s">
        <v>11</v>
      </c>
      <c r="T218" s="1101"/>
      <c r="U218" s="1101"/>
      <c r="V218" s="1101"/>
      <c r="W218" s="1102"/>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row>
    <row r="254" x14ac:dyDescent="0.2">
      <c r="C254" s="103"/>
      <c r="D254" s="103"/>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row>
    <row r="255" x14ac:dyDescent="0.2">
      <c r="C255" s="103"/>
      <c r="D255" s="103"/>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row>
    <row r="256" x14ac:dyDescent="0.2">
      <c r="B256" s="104"/>
      <c r="C256" s="103"/>
      <c r="D256" s="103"/>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row>
    <row r="257" x14ac:dyDescent="0.2">
      <c r="B257" s="104"/>
      <c r="C257" s="103"/>
      <c r="D257" s="103"/>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row>
    <row r="297" s="43" customFormat="true" ht="16.5" customHeight="true" x14ac:dyDescent="0.2">
      <c r="A297" s="1098" t="s">
        <v>7</v>
      </c>
      <c r="B297" s="1098"/>
      <c r="C297" s="1098"/>
      <c r="D297" s="1095" t="s">
        <v>0</v>
      </c>
      <c r="E297" s="1096"/>
      <c r="F297" s="1096"/>
      <c r="G297" s="1096"/>
      <c r="H297" s="1097"/>
      <c r="I297" s="1095" t="s">
        <v>1</v>
      </c>
      <c r="J297" s="1096"/>
      <c r="K297" s="1096"/>
      <c r="L297" s="1096"/>
      <c r="M297" s="1097"/>
      <c r="N297" s="1095" t="s">
        <v>2</v>
      </c>
      <c r="O297" s="1096"/>
      <c r="P297" s="1096"/>
      <c r="Q297" s="1096"/>
      <c r="R297" s="1097"/>
      <c r="S297" s="1095" t="s">
        <v>3</v>
      </c>
      <c r="T297" s="1096"/>
      <c r="U297" s="1096"/>
      <c r="V297" s="1096"/>
      <c r="W297" s="1097"/>
      <c r="X297" s="1095" t="s">
        <v>4</v>
      </c>
      <c r="Y297" s="1096"/>
      <c r="Z297" s="1096"/>
      <c r="AA297" s="1096"/>
      <c r="AB297" s="1097"/>
    </row>
    <row r="298" s="47" customFormat="true" ht="22.5" customHeight="true" x14ac:dyDescent="0.2">
      <c r="A298" s="1099"/>
      <c r="B298" s="1099"/>
      <c r="C298" s="1099"/>
      <c r="D298" s="57" t="s">
        <v>14</v>
      </c>
      <c r="E298" s="58" t="s">
        <v>15</v>
      </c>
      <c r="F298" s="45" t="s">
        <v>16</v>
      </c>
      <c r="G298" s="45" t="s">
        <v>22</v>
      </c>
      <c r="H298" s="46" t="s">
        <v>19</v>
      </c>
      <c r="I298" s="57" t="s">
        <v>14</v>
      </c>
      <c r="J298" s="58" t="s">
        <v>15</v>
      </c>
      <c r="K298" s="45" t="s">
        <v>16</v>
      </c>
      <c r="L298" s="45" t="s">
        <v>22</v>
      </c>
      <c r="M298" s="46" t="s">
        <v>19</v>
      </c>
      <c r="N298" s="57" t="s">
        <v>14</v>
      </c>
      <c r="O298" s="58" t="s">
        <v>15</v>
      </c>
      <c r="P298" s="45" t="s">
        <v>16</v>
      </c>
      <c r="Q298" s="45" t="s">
        <v>22</v>
      </c>
      <c r="R298" s="46" t="s">
        <v>19</v>
      </c>
      <c r="S298" s="57" t="s">
        <v>14</v>
      </c>
      <c r="T298" s="58" t="s">
        <v>15</v>
      </c>
      <c r="U298" s="45" t="s">
        <v>16</v>
      </c>
      <c r="V298" s="45" t="s">
        <v>22</v>
      </c>
      <c r="W298" s="46" t="s">
        <v>19</v>
      </c>
      <c r="X298" s="57" t="s">
        <v>14</v>
      </c>
      <c r="Y298" s="58" t="s">
        <v>15</v>
      </c>
      <c r="Z298" s="45" t="s">
        <v>16</v>
      </c>
      <c r="AA298" s="45" t="s">
        <v>22</v>
      </c>
      <c r="AB298" s="46" t="s">
        <v>19</v>
      </c>
    </row>
    <row r="299" s="67" customFormat="true" ht="15" customHeight="true" x14ac:dyDescent="0.2">
      <c r="A299" s="1103" t="s">
        <v>10</v>
      </c>
      <c r="B299" s="1104"/>
      <c r="C299" s="226">
        <v>2015</v>
      </c>
      <c r="D299" s="59">
        <f ca="true">IF((D301+H301)&gt;100,D301*100/(D301+H301),D301)</f>
        <v>91.324419837830391</v>
      </c>
      <c r="E299" s="108">
        <f ca="true">D299*AVERAGEIF(E305:E316,"&gt;0")/100</f>
        <v>80.653276008422765</v>
      </c>
      <c r="F299" s="61">
        <f ca="true">D299*(100-AVERAGEIF(E305:E316,"&gt;0"))/100</f>
        <v>10.67114382940763</v>
      </c>
      <c r="G299" s="62">
        <f ca="true">100-(E299+F299+H299)</f>
        <v>8.5424953180744154</v>
      </c>
      <c r="H299" s="63">
        <f ca="true">IF((D301+H301)&gt;100,H301*100/(D301+H301),H301)</f>
        <v>0.13308484409519811</v>
      </c>
      <c r="I299" s="59">
        <f ca="true">IF((I301+M301)&gt;100,I301*100/(I301+M301),I301)</f>
        <v>96.346332863898738</v>
      </c>
      <c r="J299" s="108">
        <f ca="true">I299*AVERAGEIF(J305:J316,"&gt;0")/100</f>
        <v>87.1237902051585</v>
      </c>
      <c r="K299" s="64">
        <f ca="true">I299*(100-AVERAGEIF(J305:J316,"&gt;0"))/100</f>
        <v>9.2225426587402506</v>
      </c>
      <c r="L299" s="65">
        <f ca="true">100-(J299+K299+M299)</f>
        <v>3.653667136101248</v>
      </c>
      <c r="M299" s="66">
        <f ca="true">IF((I301+M301)&gt;100,M301*100/(I301+M301),M301)</f>
        <v>0</v>
      </c>
      <c r="N299" s="59">
        <f ca="true">IF((N301+R301)&gt;100,N301*100/(N301+R301),N301)</f>
        <v>98.552452569749548</v>
      </c>
      <c r="O299" s="108">
        <f ca="true">N299*AVERAGEIF(O305:O316,"&gt;0")/100</f>
        <v>90.865916712807902</v>
      </c>
      <c r="P299" s="64">
        <f ca="true">N299*(100-AVERAGEIF(O305:O316,"&gt;0"))/100</f>
        <v>7.6865358569416422</v>
      </c>
      <c r="Q299" s="65">
        <f ca="true">100-(O299+P299+R299)</f>
        <v>1.4475474302504523</v>
      </c>
      <c r="R299" s="66">
        <f ca="true">IF((N301+R301)&gt;100,R301*100/(N301+R301),R301)</f>
        <v>0</v>
      </c>
      <c r="S299" s="59">
        <f ca="true">IF((S301+W301)&gt;100,S301*100/(S301+W301),S301)</f>
        <v>99.926326343643126</v>
      </c>
      <c r="T299" s="108">
        <f ca="true">S299*AVERAGEIF(T305:T316,"&gt;0")/100</f>
        <v>96.685746151918906</v>
      </c>
      <c r="U299" s="64">
        <f ca="true">S299*(100-AVERAGEIF(T305:T316,"&gt;0"))/100</f>
        <v>3.2405801917242201</v>
      </c>
      <c r="V299" s="65">
        <f ca="true">100-(T299+U299+W299)</f>
        <v>7.3673656356874062E-2</v>
      </c>
      <c r="W299" s="66">
        <f ca="true">IF((S301+W301)&gt;100,W301*100/(S301+W301),W301)</f>
        <v>0</v>
      </c>
      <c r="X299" s="59">
        <f ca="true">IF((X301+AB301)&gt;100,X301*100/(X301+AB301),X301)</f>
        <v>100</v>
      </c>
      <c r="Y299" s="108">
        <f ca="true">X299*AVERAGEIF(Y305:Y316,"&gt;0")/100</f>
        <v>97.64216459585316</v>
      </c>
      <c r="Z299" s="64">
        <f ca="true">X299*(100-AVERAGEIF(Y305:Y316,"&gt;0"))/100</f>
        <v>2.3578354041468401</v>
      </c>
      <c r="AA299" s="65">
        <f ca="true">100-(Y299+Z299+AB299)</f>
        <v>0</v>
      </c>
      <c r="AB299" s="66">
        <f ca="true">IF((X301+AB301)&gt;100,AB301*100/(X301+AB301),AB301)</f>
        <v>0</v>
      </c>
    </row>
    <row r="300" s="67" customFormat="true" ht="15" customHeight="true" x14ac:dyDescent="0.2">
      <c r="A300" s="1105"/>
      <c r="B300" s="1106"/>
      <c r="C300" s="227">
        <v>2020</v>
      </c>
      <c r="D300" s="68">
        <f ca="true">IF((D302+H302)&gt;100,D302*100/(D302+H302),D302)</f>
        <v>91.324419837830391</v>
      </c>
      <c r="E300" s="109">
        <f ca="true">D300*AVERAGEIF(E305:E316,"&gt;0")/100</f>
        <v>80.653276008422765</v>
      </c>
      <c r="F300" s="70">
        <f ca="true">D300*(100-AVERAGEIF(E305:E316,"&gt;0"))/100</f>
        <v>10.67114382940763</v>
      </c>
      <c r="G300" s="71">
        <f ca="true">100-(E300+F300+H300)</f>
        <v>8.5424953180744154</v>
      </c>
      <c r="H300" s="72">
        <f ca="true">IF((D302+H302)&gt;100,H302*100/(D302+H302),H302)</f>
        <v>0.13308484409519811</v>
      </c>
      <c r="I300" s="68">
        <f ca="true">IF((I302+M302)&gt;100,I302*100/(I302+M302),I302)</f>
        <v>96.346332863898738</v>
      </c>
      <c r="J300" s="109">
        <f ca="true">I300*AVERAGEIF(J305:J316,"&gt;0")/100</f>
        <v>87.1237902051585</v>
      </c>
      <c r="K300" s="70">
        <f ca="true">I300*(100-AVERAGEIF(J305:J316,"&gt;0"))/100</f>
        <v>9.2225426587402506</v>
      </c>
      <c r="L300" s="71">
        <f ca="true">100-(J300+K300+M300)</f>
        <v>3.653667136101248</v>
      </c>
      <c r="M300" s="72">
        <f ca="true">IF((I302+M302)&gt;100,M302*100/(I302+M302),M302)</f>
        <v>0</v>
      </c>
      <c r="N300" s="68">
        <f ca="true">IF((N302+R302)&gt;100,N302*100/(N302+R302),N302)</f>
        <v>98.552452569749548</v>
      </c>
      <c r="O300" s="109">
        <f ca="true">N300*AVERAGEIF(O305:O316,"&gt;0")/100</f>
        <v>90.865916712807902</v>
      </c>
      <c r="P300" s="70">
        <f ca="true">N300*(100-AVERAGEIF(O305:O316,"&gt;0"))/100</f>
        <v>7.6865358569416422</v>
      </c>
      <c r="Q300" s="71">
        <f ca="true">100-(O300+P300+R300)</f>
        <v>1.4475474302504523</v>
      </c>
      <c r="R300" s="72">
        <f ca="true">IF((N302+R302)&gt;100,R302*100/(N302+R302),R302)</f>
        <v>0</v>
      </c>
      <c r="S300" s="68">
        <f ca="true">IF((S302+W302)&gt;100,S302*100/(S302+W302),S302)</f>
        <v>99.926326343643126</v>
      </c>
      <c r="T300" s="109">
        <f ca="true">S300*AVERAGEIF(T305:T316,"&gt;0")/100</f>
        <v>96.685746151918906</v>
      </c>
      <c r="U300" s="70">
        <f ca="true">S300*(100-AVERAGEIF(T305:T316,"&gt;0"))/100</f>
        <v>3.2405801917242201</v>
      </c>
      <c r="V300" s="71">
        <f ca="true">100-(T300+U300+W300)</f>
        <v>7.3673656356874062E-2</v>
      </c>
      <c r="W300" s="72">
        <f ca="true">IF((S302+W302)&gt;100,W302*100/(S302+W302),W302)</f>
        <v>0</v>
      </c>
      <c r="X300" s="68">
        <f ca="true">IF((X302+AB302)&gt;100,X302*100/(X302+AB302),X302)</f>
        <v>100</v>
      </c>
      <c r="Y300" s="109">
        <f ca="true">X300*AVERAGEIF(Y305:Y316,"&gt;0")/100</f>
        <v>97.64216459585316</v>
      </c>
      <c r="Z300" s="70">
        <f ca="true">X300*(100-AVERAGEIF(Y305:Y316,"&gt;0"))/100</f>
        <v>2.3578354041468401</v>
      </c>
      <c r="AA300" s="71">
        <f ca="true">100-(Y300+Z300+AB300)</f>
        <v>0</v>
      </c>
      <c r="AB300" s="72">
        <f ca="true">IF((X302+AB302)&gt;100,AB302*100/(X302+AB302),AB302)</f>
        <v>0</v>
      </c>
    </row>
    <row r="301" hidden="true" x14ac:dyDescent="0.2">
      <c r="A301" s="1107" t="s">
        <v>12</v>
      </c>
      <c r="B301" s="1108"/>
      <c r="C301" s="73">
        <f>MinRegYear(C299,C305:C316)</f>
        <v>2017</v>
      </c>
      <c r="D301" s="74">
        <f ca="true">IF(MAX(C305:C316)-MIN(C305:C316)&lt;5,AVERAGEIF(C305:C316,"&gt;0",D305:D316),
IF(FORECAST($C301,D$305:D$316,$C$305:$C$316)&lt;0,0,
IF(FORECAST($C301,D$305:D$316,$C$305:$C$316)&gt;100,100,
FORECAST($C301,D$305:D$316,$C$305:$C$316))))</f>
        <v>91.324419837830391</v>
      </c>
      <c r="E301" s="75"/>
      <c r="F301" s="76"/>
      <c r="G301" s="76"/>
      <c r="H301" s="77">
        <f ca="true">IF(MAX(C305:C316)-MIN(C305:C316)&lt;5,AVERAGEIF(C305:C316,"&gt;0",H305:H316),
IF(FORECAST($C301,H$305:H$316,$C$305:$C$316)&lt;0,0,
IF(FORECAST($C301,H$305:H$316,$C$305:$C$316)&gt;100,100,
FORECAST($C301,H$305:H$316,$C$305:$C$316))))</f>
        <v>0.13308484409519811</v>
      </c>
      <c r="I301" s="74">
        <f ca="true">IF(MAX(C305:C316)-MIN(C305:C316)&lt;5,AVERAGEIF(C305:C316,"&gt;0",I305:I316),
IF(FORECAST($C301,I$305:I$316,$C$305:$C$316)&lt;0,0,
IF(FORECAST($C301,I$305:I$316,$C$305:$C$316)&gt;100,100,
FORECAST($C301,I$305:I$316,$C$305:$C$316))))</f>
        <v>96.346332863898738</v>
      </c>
      <c r="J301" s="75"/>
      <c r="K301" s="76"/>
      <c r="L301" s="76"/>
      <c r="M301" s="77">
        <f ca="true">IF(MAX(C305:C316)-MIN(C305:C316)&lt;5,AVERAGEIF(C305:C316,"&gt;0",M305:M316),
IF(FORECAST($C301,M$305:M$316,$C$305:$C$316)&lt;0,0,
IF(FORECAST($C301,M$305:M$316,$C$305:$C$316)&gt;100,100,
FORECAST($C301,M$305:M$316,$C$305:$C$316))))</f>
        <v>0</v>
      </c>
      <c r="N301" s="74">
        <f ca="true">IF(MAX(C305:C316)-MIN(C305:C316)&lt;5,AVERAGEIF(C305:C316,"&gt;0",N305:N316),
IF(FORECAST($C301,N$305:N$316,$C$305:$C$316)&lt;0,0,
IF(FORECAST($C301,N$305:N$316,$C$305:$C$316)&gt;100,100,
FORECAST($C301,N$305:N$316,$C$305:$C$316))))</f>
        <v>98.552452569749548</v>
      </c>
      <c r="O301" s="75"/>
      <c r="P301" s="76"/>
      <c r="Q301" s="76"/>
      <c r="R301" s="77">
        <f ca="true">IF(MAX(C305:C316)-MIN(C305:C316)&lt;5,AVERAGEIF(C305:C316,"&gt;0",R305:R316),
IF(FORECAST($C301,R$305:R$316,$C$305:$C$316)&lt;0,0,
IF(FORECAST($C301,R$305:R$316,$C$305:$C$316)&gt;100,100,
FORECAST($C301,R$305:R$316,$C$305:$C$316))))</f>
        <v>0</v>
      </c>
      <c r="S301" s="74">
        <f ca="true">IF(MAX(C305:C316)-MIN(C305:C316)&lt;5,AVERAGEIF(C305:C316,"&gt;0",S305:S316),
IF(FORECAST($C301,S$305:S$316,$C$305:$C$316)&lt;0,0,
IF(FORECAST($C301,S$305:S$316,$C$305:$C$316)&gt;100,100,
FORECAST($C301,S$305:S$316,$C$305:$C$316))))</f>
        <v>99.926326343643126</v>
      </c>
      <c r="T301" s="75"/>
      <c r="U301" s="76"/>
      <c r="V301" s="76"/>
      <c r="W301" s="77">
        <f ca="true">IF(MAX(C305:C316)-MIN(C305:C316)&lt;5,AVERAGEIF(C305:C316,"&gt;0",W305:W316),
IF(FORECAST($C301,W$305:W$316,$C$305:$C$316)&lt;0,0,
IF(FORECAST($C301,W$305:W$316,$C$305:$C$316)&gt;100,100,
FORECAST($C301,W$305:W$316,$C$305:$C$316))))</f>
        <v>0</v>
      </c>
      <c r="X301" s="74">
        <f ca="true">IF(MAX(C305:C316)-MIN(C305:C316)&lt;5,AVERAGEIF(C305:C316,"&gt;0",X305:X316),
IF(FORECAST($C301,X$305:X$316,$C$305:$C$316)&lt;0,0,
IF(FORECAST($C301,X$305:X$316,$C$305:$C$316)&gt;100,100,
FORECAST($C301,X$305:X$316,$C$305:$C$316))))</f>
        <v>100</v>
      </c>
      <c r="Y301" s="75"/>
      <c r="Z301" s="76"/>
      <c r="AA301" s="76"/>
      <c r="AB301" s="77">
        <f ca="true">IF(MAX(C305:C316)-MIN(C305:C316)&lt;5,AVERAGEIF(C305:C316,"&gt;0",AB305:AB316),
IF(FORECAST($C301,AB$305:AB$316,$C$305:$C$316)&lt;0,0,
IF(FORECAST($C301,AB$305:AB$316,$C$305:$C$316)&gt;100,100,
FORECAST($C301,AB$305:AB$316,$C$305:$C$316))))</f>
        <v>0</v>
      </c>
    </row>
    <row r="302" hidden="true" x14ac:dyDescent="0.2">
      <c r="A302" s="1109"/>
      <c r="B302" s="1110"/>
      <c r="C302" s="52">
        <f>MaxRegYear(C300,C305:C316)</f>
        <v>2020</v>
      </c>
      <c r="D302" s="78">
        <f ca="true">IF(MAX(C305:C316)-MIN(C305:C316)&lt;5,AVERAGEIF(C305:C316,"&gt;0",D305:D316),
IF(FORECAST($C302,D$305:D$316,$C$305:$C$316)&lt;0,0,
IF(FORECAST($C302,D$305:D$316,$C$305:$C$316)&gt;100,100,
FORECAST($C302,D$305:D$316,$C$305:$C$316))))</f>
        <v>91.324419837830391</v>
      </c>
      <c r="E302" s="79"/>
      <c r="F302" s="80"/>
      <c r="G302" s="80"/>
      <c r="H302" s="81">
        <f ca="true">IF(MAX(C305:C316)-MIN(C305:C316)&lt;5,AVERAGEIF(C305:C316,"&gt;0",H305:H316),
IF(FORECAST($C302,H$305:H$316,$C$305:$C$316)&lt;0,0,
IF(FORECAST($C302,H$305:H$316,$C$305:$C$316)&gt;100,100,
FORECAST($C302,H$305:H$316,$C$305:$C$316))))</f>
        <v>0.13308484409519811</v>
      </c>
      <c r="I302" s="78">
        <f ca="true">IF(MAX(C305:C316)-MIN(C305:C316)&lt;5,AVERAGEIF(C305:C316,"&gt;0",I305:I316),
IF(FORECAST($C302,I$305:I$316,$C$305:$C$316)&lt;0,0,
IF(FORECAST($C302,I$305:I$316,$C$305:$C$316)&gt;100,100,
FORECAST($C302,I$305:I$316,$C$305:$C$316))))</f>
        <v>96.346332863898738</v>
      </c>
      <c r="J302" s="79"/>
      <c r="K302" s="80"/>
      <c r="L302" s="80"/>
      <c r="M302" s="81">
        <f ca="true">IF(MAX(C305:C316)-MIN(C305:C316)&lt;5,AVERAGEIF(C305:C316,"&gt;0",M305:M316),
IF(FORECAST($C302,M$305:M$316,$C$305:$C$316)&lt;0,0,
IF(FORECAST($C302,M$305:M$316,$C$305:$C$316)&gt;100,100,
FORECAST($C302,M$305:M$316,$C$305:$C$316))))</f>
        <v>0</v>
      </c>
      <c r="N302" s="78">
        <f ca="true">IF(MAX(C305:C316)-MIN(C305:C316)&lt;5,AVERAGEIF(C305:C316,"&gt;0",N305:N316),
IF(FORECAST($C302,N$305:N$316,$C$305:$C$316)&lt;0,0,
IF(FORECAST($C302,N$305:N$316,$C$305:$C$316)&gt;100,100,
FORECAST($C302,N$305:N$316,$C$305:$C$316))))</f>
        <v>98.552452569749548</v>
      </c>
      <c r="O302" s="79"/>
      <c r="P302" s="80"/>
      <c r="Q302" s="80"/>
      <c r="R302" s="81">
        <f ca="true">IF(MAX(C305:C316)-MIN(C305:C316)&lt;5,AVERAGEIF(C305:C316,"&gt;0",R305:R316),
IF(FORECAST($C302,R$305:R$316,$C$305:$C$316)&lt;0,0,
IF(FORECAST($C302,R$305:R$316,$C$305:$C$316)&gt;100,100,
FORECAST($C302,R$305:R$316,$C$305:$C$316))))</f>
        <v>0</v>
      </c>
      <c r="S302" s="78">
        <f ca="true">IF(MAX(C305:C316)-MIN(C305:C316)&lt;5,AVERAGEIF(C305:C316,"&gt;0",S305:S316),
IF(FORECAST($C302,S$305:S$316,$C$305:$C$316)&lt;0,0,
IF(FORECAST($C302,S$305:S$316,$C$305:$C$316)&gt;100,100,
FORECAST($C302,S$305:S$316,$C$305:$C$316))))</f>
        <v>99.926326343643126</v>
      </c>
      <c r="T302" s="79"/>
      <c r="U302" s="80"/>
      <c r="V302" s="80"/>
      <c r="W302" s="81">
        <f ca="true">IF(MAX(C305:C316)-MIN(C305:C316)&lt;5,AVERAGEIF(C305:C316,"&gt;0",W305:W316),
IF(FORECAST($C302,W$305:W$316,$C$305:$C$316)&lt;0,0,
IF(FORECAST($C302,W$305:W$316,$C$305:$C$316)&gt;100,100,
FORECAST($C302,W$305:W$316,$C$305:$C$316))))</f>
        <v>0</v>
      </c>
      <c r="X302" s="78">
        <f ca="true">IF(MAX(C305:C316)-MIN(C305:C316)&lt;5,AVERAGEIF(C305:C316,"&gt;0",X305:X316),
IF(FORECAST($C302,X$305:X$316,$C$305:$C$316)&lt;0,0,
IF(FORECAST($C302,X$305:X$316,$C$305:$C$316)&gt;100,100,
FORECAST($C302,X$305:X$316,$C$305:$C$316))))</f>
        <v>100</v>
      </c>
      <c r="Y302" s="79"/>
      <c r="Z302" s="80"/>
      <c r="AA302" s="80"/>
      <c r="AB302" s="81">
        <f ca="true">IF(MAX(C305:C316)-MIN(C305:C316)&lt;5,AVERAGEIF(C305:C316,"&gt;0",AB305:AB316),
IF(FORECAST($C302,AB$305:AB$316,$C$305:$C$316)&lt;0,0,
IF(FORECAST($C302,AB$305:AB$316,$C$305:$C$316)&gt;100,100,
FORECAST($C302,AB$305:AB$316,$C$305:$C$316))))</f>
        <v>0</v>
      </c>
    </row>
    <row r="303" ht="9" customHeight="true" x14ac:dyDescent="0.2">
      <c r="D303" s="82"/>
      <c r="I303" s="82"/>
      <c r="K303" s="42"/>
      <c r="L303" s="42"/>
      <c r="N303" s="82"/>
      <c r="P303" s="42"/>
      <c r="Q303" s="42"/>
      <c r="S303" s="82"/>
      <c r="U303" s="42"/>
      <c r="V303" s="42"/>
      <c r="X303" s="82"/>
      <c r="Z303" s="42"/>
      <c r="AA303" s="42"/>
      <c r="AB303" s="83"/>
    </row>
    <row r="304" ht="22.5" customHeight="true" x14ac:dyDescent="0.2">
      <c r="B304" s="105" t="s">
        <v>8</v>
      </c>
      <c r="C304" s="85" t="s">
        <v>9</v>
      </c>
      <c r="D304" s="86" t="s">
        <v>14</v>
      </c>
      <c r="E304" s="46" t="s">
        <v>26</v>
      </c>
      <c r="F304" s="87"/>
      <c r="G304" s="87"/>
      <c r="H304" s="88" t="s">
        <v>19</v>
      </c>
      <c r="I304" s="86" t="s">
        <v>14</v>
      </c>
      <c r="J304" s="46" t="s">
        <v>26</v>
      </c>
      <c r="K304" s="87"/>
      <c r="L304" s="87"/>
      <c r="M304" s="88" t="s">
        <v>19</v>
      </c>
      <c r="N304" s="86" t="s">
        <v>14</v>
      </c>
      <c r="O304" s="46" t="s">
        <v>26</v>
      </c>
      <c r="P304" s="87"/>
      <c r="Q304" s="87"/>
      <c r="R304" s="88" t="s">
        <v>19</v>
      </c>
      <c r="S304" s="86" t="s">
        <v>14</v>
      </c>
      <c r="T304" s="46" t="s">
        <v>26</v>
      </c>
      <c r="U304" s="87"/>
      <c r="V304" s="87"/>
      <c r="W304" s="88" t="s">
        <v>19</v>
      </c>
      <c r="X304" s="86" t="s">
        <v>14</v>
      </c>
      <c r="Y304" s="46" t="s">
        <v>26</v>
      </c>
      <c r="Z304" s="87"/>
      <c r="AA304" s="87"/>
      <c r="AB304" s="88" t="s">
        <v>19</v>
      </c>
      <c r="AD304" s="89"/>
    </row>
    <row r="305" x14ac:dyDescent="0.2">
      <c r="A305" s="90"/>
      <c r="B305" s="1" t="s">
        <v>290</v>
      </c>
      <c r="C305" s="2">
        <v>2019</v>
      </c>
      <c r="D305" s="1">
        <f t="shared" ref="D305:D316" ca="true" si="45">IF(ISERROR(INDIRECT(CONCATENATE($B305,"!M122"))),"",INDIRECT(CONCATENATE($B305,"!M122")))</f>
        <v>91.324419837830391</v>
      </c>
      <c r="E305" s="94">
        <f t="shared" ref="E305:E316" ca="true" si="46">IF(ISERROR(INDIRECT(CONCATENATE($B305,"!M129"))),"",INDIRECT(CONCATENATE($B305,"!M129")))</f>
        <v>88.315125518063027</v>
      </c>
      <c r="F305" s="92"/>
      <c r="G305" s="92"/>
      <c r="H305" s="93">
        <f t="shared" ref="H305:H316" ca="true" si="47">IF(ISERROR(INDIRECT(CONCATENATE($B305,"!M127"))),"",INDIRECT(CONCATENATE($B305,"!M127")))</f>
        <v>0.13308484409519811</v>
      </c>
      <c r="I305" s="1">
        <f t="shared" ref="I305:I316" ca="true" si="48">IF(ISERROR(INDIRECT(CONCATENATE($B305,"!N122"))),"",INDIRECT(CONCATENATE($B305,"!N122")))</f>
        <v>96.346332863898738</v>
      </c>
      <c r="J305" s="91">
        <f t="shared" ref="J305:J316" ca="true" si="49">IF(ISERROR(INDIRECT(CONCATENATE($B305,"!N129"))),"",INDIRECT(CONCATENATE($B305,"!N129")))</f>
        <v>90.427718020396014</v>
      </c>
      <c r="K305" s="92"/>
      <c r="L305" s="92"/>
      <c r="M305" s="93">
        <f t="shared" ref="M305:M316" ca="true" si="50">IF(ISERROR(INDIRECT(CONCATENATE($B305,"!N127"))),"",INDIRECT(CONCATENATE($B305,"!N127")))</f>
        <v>0</v>
      </c>
      <c r="N305" s="1">
        <f t="shared" ref="N305:N316" ca="true" si="51">IF(ISERROR(INDIRECT(CONCATENATE($B305,"!O122"))),"",INDIRECT(CONCATENATE($B305,"!O122")))</f>
        <v>98.552452569749548</v>
      </c>
      <c r="O305" s="91">
        <f t="shared" ref="O305:O316" ca="true" si="52">IF(ISERROR(INDIRECT(CONCATENATE($B305,"!O129"))),"",INDIRECT(CONCATENATE($B305,"!O129")))</f>
        <v>92.200563601903696</v>
      </c>
      <c r="P305" s="92"/>
      <c r="Q305" s="92"/>
      <c r="R305" s="93">
        <f t="shared" ref="R305:R316" ca="true" si="53">IF(ISERROR(INDIRECT(CONCATENATE($B305,"!O127"))),"",INDIRECT(CONCATENATE($B305,"!O127")))</f>
        <v>0</v>
      </c>
      <c r="S305" s="1">
        <f t="shared" ref="S305:S316" ca="true" si="54">IF(ISERROR(INDIRECT(CONCATENATE($B305,"!P122"))),"",INDIRECT(CONCATENATE($B305,"!P122")))</f>
        <v>99.926326343643126</v>
      </c>
      <c r="T305" s="91">
        <f t="shared" ref="T305:T316" ca="true" si="55">IF(ISERROR(INDIRECT(CONCATENATE($B305,"!P129"))),"",INDIRECT(CONCATENATE($B305,"!P129")))</f>
        <v>96.757030594139948</v>
      </c>
      <c r="U305" s="92"/>
      <c r="V305" s="92"/>
      <c r="W305" s="93">
        <f t="shared" ref="W305:W316" ca="true" si="56">IF(ISERROR(INDIRECT(CONCATENATE($B305,"!P127"))),"",INDIRECT(CONCATENATE($B305,"!P127")))</f>
        <v>0</v>
      </c>
      <c r="X305" s="1">
        <f t="shared" ref="X305:X316" ca="true" si="57">IF(ISERROR(INDIRECT(CONCATENATE($B305,"!Q122"))),"",INDIRECT(CONCATENATE($B305,"!Q122")))</f>
        <v>100</v>
      </c>
      <c r="Y305" s="91">
        <f t="shared" ref="Y305:Y316" ca="true" si="58">IF(ISERROR(INDIRECT(CONCATENATE($B305,"!Q129"))),"",INDIRECT(CONCATENATE($B305,"!Q129")))</f>
        <v>97.64216459585316</v>
      </c>
      <c r="Z305" s="92"/>
      <c r="AA305" s="92"/>
      <c r="AB305" s="93">
        <f t="shared" ref="AB305:AB316" ca="true" si="59">IF(ISERROR(INDIRECT(CONCATENATE($B305,"!Q2127"))),"",INDIRECT(CONCATENATE($B305,"!Q127")))</f>
        <v>0</v>
      </c>
    </row>
    <row r="306" x14ac:dyDescent="0.2">
      <c r="A306" s="90"/>
      <c r="B306" s="3"/>
      <c r="C306" s="4"/>
      <c r="D306" s="3" t="str">
        <f t="shared" ca="true" si="45"/>
        <v/>
      </c>
      <c r="E306" s="94" t="str">
        <f t="shared" ca="true" si="46"/>
        <v/>
      </c>
      <c r="F306" s="92"/>
      <c r="G306" s="92"/>
      <c r="H306" s="95" t="str">
        <f t="shared" ca="true" si="47"/>
        <v/>
      </c>
      <c r="I306" s="3" t="str">
        <f t="shared" ca="true" si="48"/>
        <v/>
      </c>
      <c r="J306" s="94" t="str">
        <f t="shared" ca="true" si="49"/>
        <v/>
      </c>
      <c r="K306" s="92"/>
      <c r="L306" s="92"/>
      <c r="M306" s="95" t="str">
        <f t="shared" ca="true" si="50"/>
        <v/>
      </c>
      <c r="N306" s="3" t="str">
        <f t="shared" ca="true" si="51"/>
        <v/>
      </c>
      <c r="O306" s="94" t="str">
        <f t="shared" ca="true" si="52"/>
        <v/>
      </c>
      <c r="P306" s="92"/>
      <c r="Q306" s="92"/>
      <c r="R306" s="95" t="str">
        <f t="shared" ca="true" si="53"/>
        <v/>
      </c>
      <c r="S306" s="3" t="str">
        <f t="shared" ca="true" si="54"/>
        <v/>
      </c>
      <c r="T306" s="94" t="str">
        <f t="shared" ca="true" si="55"/>
        <v/>
      </c>
      <c r="U306" s="92"/>
      <c r="V306" s="92"/>
      <c r="W306" s="95" t="str">
        <f t="shared" ca="true" si="56"/>
        <v/>
      </c>
      <c r="X306" s="3" t="str">
        <f t="shared" ca="true" si="57"/>
        <v/>
      </c>
      <c r="Y306" s="94" t="str">
        <f t="shared" ca="true" si="58"/>
        <v/>
      </c>
      <c r="Z306" s="92"/>
      <c r="AA306" s="92"/>
      <c r="AB306" s="95" t="str">
        <f t="shared" ca="true" si="59"/>
        <v/>
      </c>
    </row>
    <row r="307" x14ac:dyDescent="0.2">
      <c r="A307" s="90"/>
      <c r="B307" s="3"/>
      <c r="C307" s="4"/>
      <c r="D307" s="3" t="str">
        <f t="shared" ca="true" si="45"/>
        <v/>
      </c>
      <c r="E307" s="94" t="str">
        <f t="shared" ca="true" si="46"/>
        <v/>
      </c>
      <c r="F307" s="92"/>
      <c r="G307" s="92"/>
      <c r="H307" s="95" t="str">
        <f t="shared" ca="true" si="47"/>
        <v/>
      </c>
      <c r="I307" s="3" t="str">
        <f t="shared" ca="true" si="48"/>
        <v/>
      </c>
      <c r="J307" s="94" t="str">
        <f t="shared" ca="true" si="49"/>
        <v/>
      </c>
      <c r="K307" s="92"/>
      <c r="L307" s="92"/>
      <c r="M307" s="95" t="str">
        <f t="shared" ca="true" si="50"/>
        <v/>
      </c>
      <c r="N307" s="3" t="str">
        <f t="shared" ca="true" si="51"/>
        <v/>
      </c>
      <c r="O307" s="94" t="str">
        <f t="shared" ca="true" si="52"/>
        <v/>
      </c>
      <c r="P307" s="92"/>
      <c r="Q307" s="92"/>
      <c r="R307" s="95" t="str">
        <f t="shared" ca="true" si="53"/>
        <v/>
      </c>
      <c r="S307" s="3" t="str">
        <f t="shared" ca="true" si="54"/>
        <v/>
      </c>
      <c r="T307" s="94" t="str">
        <f t="shared" ca="true" si="55"/>
        <v/>
      </c>
      <c r="U307" s="92"/>
      <c r="V307" s="92"/>
      <c r="W307" s="95" t="str">
        <f t="shared" ca="true" si="56"/>
        <v/>
      </c>
      <c r="X307" s="3" t="str">
        <f t="shared" ca="true" si="57"/>
        <v/>
      </c>
      <c r="Y307" s="94" t="str">
        <f t="shared" ca="true" si="58"/>
        <v/>
      </c>
      <c r="Z307" s="92"/>
      <c r="AA307" s="92"/>
      <c r="AB307" s="95" t="str">
        <f t="shared" ca="true" si="59"/>
        <v/>
      </c>
      <c r="AD307" s="96"/>
    </row>
    <row r="308" x14ac:dyDescent="0.2">
      <c r="A308" s="90"/>
      <c r="B308" s="3"/>
      <c r="C308" s="4"/>
      <c r="D308" s="3" t="str">
        <f t="shared" ca="true" si="45"/>
        <v/>
      </c>
      <c r="E308" s="94" t="str">
        <f t="shared" ca="true" si="46"/>
        <v/>
      </c>
      <c r="F308" s="92"/>
      <c r="G308" s="92"/>
      <c r="H308" s="95" t="str">
        <f t="shared" ca="true" si="47"/>
        <v/>
      </c>
      <c r="I308" s="3" t="str">
        <f t="shared" ca="true" si="48"/>
        <v/>
      </c>
      <c r="J308" s="94" t="str">
        <f t="shared" ca="true" si="49"/>
        <v/>
      </c>
      <c r="K308" s="92"/>
      <c r="L308" s="92"/>
      <c r="M308" s="95" t="str">
        <f t="shared" ca="true" si="50"/>
        <v/>
      </c>
      <c r="N308" s="3" t="str">
        <f t="shared" ca="true" si="51"/>
        <v/>
      </c>
      <c r="O308" s="94" t="str">
        <f t="shared" ca="true" si="52"/>
        <v/>
      </c>
      <c r="P308" s="92"/>
      <c r="Q308" s="92"/>
      <c r="R308" s="95" t="str">
        <f t="shared" ca="true" si="53"/>
        <v/>
      </c>
      <c r="S308" s="3" t="str">
        <f t="shared" ca="true" si="54"/>
        <v/>
      </c>
      <c r="T308" s="94" t="str">
        <f t="shared" ca="true" si="55"/>
        <v/>
      </c>
      <c r="U308" s="92"/>
      <c r="V308" s="92"/>
      <c r="W308" s="95" t="str">
        <f t="shared" ca="true" si="56"/>
        <v/>
      </c>
      <c r="X308" s="3" t="str">
        <f t="shared" ca="true" si="57"/>
        <v/>
      </c>
      <c r="Y308" s="94" t="str">
        <f t="shared" ca="true" si="58"/>
        <v/>
      </c>
      <c r="Z308" s="92"/>
      <c r="AA308" s="92"/>
      <c r="AB308" s="95" t="str">
        <f t="shared" ca="true" si="59"/>
        <v/>
      </c>
    </row>
    <row r="309" x14ac:dyDescent="0.2">
      <c r="A309" s="90"/>
      <c r="B309" s="3"/>
      <c r="C309" s="4"/>
      <c r="D309" s="3" t="str">
        <f t="shared" ca="true" si="45"/>
        <v/>
      </c>
      <c r="E309" s="94" t="str">
        <f t="shared" ca="true" si="46"/>
        <v/>
      </c>
      <c r="F309" s="92"/>
      <c r="G309" s="92"/>
      <c r="H309" s="95" t="str">
        <f t="shared" ca="true" si="47"/>
        <v/>
      </c>
      <c r="I309" s="3" t="str">
        <f t="shared" ca="true" si="48"/>
        <v/>
      </c>
      <c r="J309" s="94" t="str">
        <f t="shared" ca="true" si="49"/>
        <v/>
      </c>
      <c r="K309" s="92"/>
      <c r="L309" s="92"/>
      <c r="M309" s="95" t="str">
        <f t="shared" ca="true" si="50"/>
        <v/>
      </c>
      <c r="N309" s="3" t="str">
        <f t="shared" ca="true" si="51"/>
        <v/>
      </c>
      <c r="O309" s="94" t="str">
        <f t="shared" ca="true" si="52"/>
        <v/>
      </c>
      <c r="P309" s="92"/>
      <c r="Q309" s="92"/>
      <c r="R309" s="95" t="str">
        <f t="shared" ca="true" si="53"/>
        <v/>
      </c>
      <c r="S309" s="3" t="str">
        <f t="shared" ca="true" si="54"/>
        <v/>
      </c>
      <c r="T309" s="94" t="str">
        <f t="shared" ca="true" si="55"/>
        <v/>
      </c>
      <c r="U309" s="92"/>
      <c r="V309" s="92"/>
      <c r="W309" s="95" t="str">
        <f t="shared" ca="true" si="56"/>
        <v/>
      </c>
      <c r="X309" s="3" t="str">
        <f t="shared" ca="true" si="57"/>
        <v/>
      </c>
      <c r="Y309" s="94" t="str">
        <f t="shared" ca="true" si="58"/>
        <v/>
      </c>
      <c r="Z309" s="92"/>
      <c r="AA309" s="92"/>
      <c r="AB309" s="95" t="str">
        <f t="shared" ca="true" si="59"/>
        <v/>
      </c>
    </row>
    <row r="310" x14ac:dyDescent="0.2">
      <c r="A310" s="90"/>
      <c r="B310" s="3"/>
      <c r="C310" s="4"/>
      <c r="D310" s="3" t="str">
        <f t="shared" ca="true" si="45"/>
        <v/>
      </c>
      <c r="E310" s="94" t="str">
        <f t="shared" ca="true" si="46"/>
        <v/>
      </c>
      <c r="F310" s="92"/>
      <c r="G310" s="92"/>
      <c r="H310" s="95" t="str">
        <f t="shared" ca="true" si="47"/>
        <v/>
      </c>
      <c r="I310" s="3" t="str">
        <f t="shared" ca="true" si="48"/>
        <v/>
      </c>
      <c r="J310" s="94" t="str">
        <f t="shared" ca="true" si="49"/>
        <v/>
      </c>
      <c r="K310" s="92"/>
      <c r="L310" s="92"/>
      <c r="M310" s="95" t="str">
        <f t="shared" ca="true" si="50"/>
        <v/>
      </c>
      <c r="N310" s="3" t="str">
        <f t="shared" ca="true" si="51"/>
        <v/>
      </c>
      <c r="O310" s="94" t="str">
        <f t="shared" ca="true" si="52"/>
        <v/>
      </c>
      <c r="P310" s="92"/>
      <c r="Q310" s="92"/>
      <c r="R310" s="95" t="str">
        <f t="shared" ca="true" si="53"/>
        <v/>
      </c>
      <c r="S310" s="3" t="str">
        <f t="shared" ca="true" si="54"/>
        <v/>
      </c>
      <c r="T310" s="94" t="str">
        <f t="shared" ca="true" si="55"/>
        <v/>
      </c>
      <c r="U310" s="92"/>
      <c r="V310" s="92"/>
      <c r="W310" s="95" t="str">
        <f t="shared" ca="true" si="56"/>
        <v/>
      </c>
      <c r="X310" s="3" t="str">
        <f t="shared" ca="true" si="57"/>
        <v/>
      </c>
      <c r="Y310" s="94" t="str">
        <f t="shared" ca="true" si="58"/>
        <v/>
      </c>
      <c r="Z310" s="92"/>
      <c r="AA310" s="92"/>
      <c r="AB310" s="95" t="str">
        <f t="shared" ca="true" si="59"/>
        <v/>
      </c>
    </row>
    <row r="311" x14ac:dyDescent="0.2">
      <c r="A311" s="90"/>
      <c r="B311" s="3"/>
      <c r="C311" s="4"/>
      <c r="D311" s="3" t="str">
        <f t="shared" ca="true" si="45"/>
        <v/>
      </c>
      <c r="E311" s="94" t="str">
        <f t="shared" ca="true" si="46"/>
        <v/>
      </c>
      <c r="F311" s="92"/>
      <c r="G311" s="92"/>
      <c r="H311" s="95" t="str">
        <f t="shared" ca="true" si="47"/>
        <v/>
      </c>
      <c r="I311" s="3" t="str">
        <f t="shared" ca="true" si="48"/>
        <v/>
      </c>
      <c r="J311" s="94" t="str">
        <f t="shared" ca="true" si="49"/>
        <v/>
      </c>
      <c r="K311" s="92"/>
      <c r="L311" s="92"/>
      <c r="M311" s="95" t="str">
        <f t="shared" ca="true" si="50"/>
        <v/>
      </c>
      <c r="N311" s="3" t="str">
        <f t="shared" ca="true" si="51"/>
        <v/>
      </c>
      <c r="O311" s="94" t="str">
        <f t="shared" ca="true" si="52"/>
        <v/>
      </c>
      <c r="P311" s="92"/>
      <c r="Q311" s="92"/>
      <c r="R311" s="95" t="str">
        <f t="shared" ca="true" si="53"/>
        <v/>
      </c>
      <c r="S311" s="3" t="str">
        <f t="shared" ca="true" si="54"/>
        <v/>
      </c>
      <c r="T311" s="94" t="str">
        <f t="shared" ca="true" si="55"/>
        <v/>
      </c>
      <c r="U311" s="92"/>
      <c r="V311" s="92"/>
      <c r="W311" s="95" t="str">
        <f t="shared" ca="true" si="56"/>
        <v/>
      </c>
      <c r="X311" s="3" t="str">
        <f t="shared" ca="true" si="57"/>
        <v/>
      </c>
      <c r="Y311" s="94" t="str">
        <f t="shared" ca="true" si="58"/>
        <v/>
      </c>
      <c r="Z311" s="92"/>
      <c r="AA311" s="92"/>
      <c r="AB311" s="95" t="str">
        <f t="shared" ca="true" si="59"/>
        <v/>
      </c>
    </row>
    <row r="312" x14ac:dyDescent="0.2">
      <c r="A312" s="90"/>
      <c r="B312" s="3"/>
      <c r="C312" s="4"/>
      <c r="D312" s="3" t="str">
        <f t="shared" ca="true" si="45"/>
        <v/>
      </c>
      <c r="E312" s="94" t="str">
        <f t="shared" ca="true" si="46"/>
        <v/>
      </c>
      <c r="F312" s="92"/>
      <c r="G312" s="92"/>
      <c r="H312" s="95" t="str">
        <f t="shared" ca="true" si="47"/>
        <v/>
      </c>
      <c r="I312" s="3" t="str">
        <f t="shared" ca="true" si="48"/>
        <v/>
      </c>
      <c r="J312" s="94" t="str">
        <f t="shared" ca="true" si="49"/>
        <v/>
      </c>
      <c r="K312" s="92"/>
      <c r="L312" s="92"/>
      <c r="M312" s="95" t="str">
        <f t="shared" ca="true" si="50"/>
        <v/>
      </c>
      <c r="N312" s="3" t="str">
        <f t="shared" ca="true" si="51"/>
        <v/>
      </c>
      <c r="O312" s="94" t="str">
        <f t="shared" ca="true" si="52"/>
        <v/>
      </c>
      <c r="P312" s="92"/>
      <c r="Q312" s="92"/>
      <c r="R312" s="95" t="str">
        <f t="shared" ca="true" si="53"/>
        <v/>
      </c>
      <c r="S312" s="3" t="str">
        <f t="shared" ca="true" si="54"/>
        <v/>
      </c>
      <c r="T312" s="94" t="str">
        <f t="shared" ca="true" si="55"/>
        <v/>
      </c>
      <c r="U312" s="92"/>
      <c r="V312" s="92"/>
      <c r="W312" s="95" t="str">
        <f t="shared" ca="true" si="56"/>
        <v/>
      </c>
      <c r="X312" s="3" t="str">
        <f t="shared" ca="true" si="57"/>
        <v/>
      </c>
      <c r="Y312" s="94" t="str">
        <f t="shared" ca="true" si="58"/>
        <v/>
      </c>
      <c r="Z312" s="92"/>
      <c r="AA312" s="92"/>
      <c r="AB312" s="95" t="str">
        <f t="shared" ca="true" si="59"/>
        <v/>
      </c>
    </row>
    <row r="313" x14ac:dyDescent="0.2">
      <c r="A313" s="90"/>
      <c r="B313" s="3"/>
      <c r="C313" s="4"/>
      <c r="D313" s="3" t="str">
        <f t="shared" ca="true" si="45"/>
        <v/>
      </c>
      <c r="E313" s="94" t="str">
        <f t="shared" ca="true" si="46"/>
        <v/>
      </c>
      <c r="F313" s="92"/>
      <c r="G313" s="92"/>
      <c r="H313" s="95" t="str">
        <f t="shared" ca="true" si="47"/>
        <v/>
      </c>
      <c r="I313" s="3" t="str">
        <f t="shared" ca="true" si="48"/>
        <v/>
      </c>
      <c r="J313" s="94" t="str">
        <f t="shared" ca="true" si="49"/>
        <v/>
      </c>
      <c r="K313" s="92"/>
      <c r="L313" s="92"/>
      <c r="M313" s="95" t="str">
        <f t="shared" ca="true" si="50"/>
        <v/>
      </c>
      <c r="N313" s="3" t="str">
        <f t="shared" ca="true" si="51"/>
        <v/>
      </c>
      <c r="O313" s="94" t="str">
        <f t="shared" ca="true" si="52"/>
        <v/>
      </c>
      <c r="P313" s="92"/>
      <c r="Q313" s="92"/>
      <c r="R313" s="95" t="str">
        <f t="shared" ca="true" si="53"/>
        <v/>
      </c>
      <c r="S313" s="3" t="str">
        <f t="shared" ca="true" si="54"/>
        <v/>
      </c>
      <c r="T313" s="94" t="str">
        <f t="shared" ca="true" si="55"/>
        <v/>
      </c>
      <c r="U313" s="92"/>
      <c r="V313" s="92"/>
      <c r="W313" s="95" t="str">
        <f t="shared" ca="true" si="56"/>
        <v/>
      </c>
      <c r="X313" s="3" t="str">
        <f t="shared" ca="true" si="57"/>
        <v/>
      </c>
      <c r="Y313" s="94" t="str">
        <f t="shared" ca="true" si="58"/>
        <v/>
      </c>
      <c r="Z313" s="92"/>
      <c r="AA313" s="92"/>
      <c r="AB313" s="95" t="str">
        <f t="shared" ca="true" si="59"/>
        <v/>
      </c>
    </row>
    <row r="314" x14ac:dyDescent="0.2">
      <c r="A314" s="90"/>
      <c r="B314" s="3"/>
      <c r="C314" s="4"/>
      <c r="D314" s="3" t="str">
        <f t="shared" ca="true" si="45"/>
        <v/>
      </c>
      <c r="E314" s="94" t="str">
        <f t="shared" ca="true" si="46"/>
        <v/>
      </c>
      <c r="F314" s="92"/>
      <c r="G314" s="92"/>
      <c r="H314" s="95" t="str">
        <f t="shared" ca="true" si="47"/>
        <v/>
      </c>
      <c r="I314" s="3" t="str">
        <f t="shared" ca="true" si="48"/>
        <v/>
      </c>
      <c r="J314" s="94" t="str">
        <f t="shared" ca="true" si="49"/>
        <v/>
      </c>
      <c r="K314" s="92"/>
      <c r="L314" s="92"/>
      <c r="M314" s="95" t="str">
        <f t="shared" ca="true" si="50"/>
        <v/>
      </c>
      <c r="N314" s="3" t="str">
        <f t="shared" ca="true" si="51"/>
        <v/>
      </c>
      <c r="O314" s="94" t="str">
        <f t="shared" ca="true" si="52"/>
        <v/>
      </c>
      <c r="P314" s="92"/>
      <c r="Q314" s="92"/>
      <c r="R314" s="95" t="str">
        <f t="shared" ca="true" si="53"/>
        <v/>
      </c>
      <c r="S314" s="3" t="str">
        <f t="shared" ca="true" si="54"/>
        <v/>
      </c>
      <c r="T314" s="94" t="str">
        <f t="shared" ca="true" si="55"/>
        <v/>
      </c>
      <c r="U314" s="92"/>
      <c r="V314" s="92"/>
      <c r="W314" s="95" t="str">
        <f t="shared" ca="true" si="56"/>
        <v/>
      </c>
      <c r="X314" s="3" t="str">
        <f t="shared" ca="true" si="57"/>
        <v/>
      </c>
      <c r="Y314" s="94" t="str">
        <f t="shared" ca="true" si="58"/>
        <v/>
      </c>
      <c r="Z314" s="92"/>
      <c r="AA314" s="92"/>
      <c r="AB314" s="95" t="str">
        <f t="shared" ca="true" si="59"/>
        <v/>
      </c>
    </row>
    <row r="315" x14ac:dyDescent="0.2">
      <c r="A315" s="90"/>
      <c r="B315" s="3"/>
      <c r="C315" s="4"/>
      <c r="D315" s="3" t="str">
        <f t="shared" ca="true" si="45"/>
        <v/>
      </c>
      <c r="E315" s="94" t="str">
        <f t="shared" ca="true" si="46"/>
        <v/>
      </c>
      <c r="F315" s="92"/>
      <c r="G315" s="92"/>
      <c r="H315" s="95" t="str">
        <f t="shared" ca="true" si="47"/>
        <v/>
      </c>
      <c r="I315" s="3" t="str">
        <f t="shared" ca="true" si="48"/>
        <v/>
      </c>
      <c r="J315" s="94" t="str">
        <f t="shared" ca="true" si="49"/>
        <v/>
      </c>
      <c r="K315" s="92"/>
      <c r="L315" s="92"/>
      <c r="M315" s="95" t="str">
        <f t="shared" ca="true" si="50"/>
        <v/>
      </c>
      <c r="N315" s="3" t="str">
        <f t="shared" ca="true" si="51"/>
        <v/>
      </c>
      <c r="O315" s="94" t="str">
        <f t="shared" ca="true" si="52"/>
        <v/>
      </c>
      <c r="P315" s="92"/>
      <c r="Q315" s="92"/>
      <c r="R315" s="95" t="str">
        <f t="shared" ca="true" si="53"/>
        <v/>
      </c>
      <c r="S315" s="3" t="str">
        <f t="shared" ca="true" si="54"/>
        <v/>
      </c>
      <c r="T315" s="94" t="str">
        <f t="shared" ca="true" si="55"/>
        <v/>
      </c>
      <c r="U315" s="92"/>
      <c r="V315" s="92"/>
      <c r="W315" s="95" t="str">
        <f t="shared" ca="true" si="56"/>
        <v/>
      </c>
      <c r="X315" s="3" t="str">
        <f t="shared" ca="true" si="57"/>
        <v/>
      </c>
      <c r="Y315" s="94" t="str">
        <f t="shared" ca="true" si="58"/>
        <v/>
      </c>
      <c r="Z315" s="92"/>
      <c r="AA315" s="92"/>
      <c r="AB315" s="95" t="str">
        <f t="shared" ca="true" si="59"/>
        <v/>
      </c>
    </row>
    <row r="316" x14ac:dyDescent="0.2">
      <c r="A316" s="90"/>
      <c r="B316" s="5"/>
      <c r="C316" s="6"/>
      <c r="D316" s="5" t="str">
        <f t="shared" ca="true" si="45"/>
        <v/>
      </c>
      <c r="E316" s="97" t="str">
        <f t="shared" ca="true" si="46"/>
        <v/>
      </c>
      <c r="F316" s="98"/>
      <c r="G316" s="99"/>
      <c r="H316" s="100" t="str">
        <f t="shared" ca="true" si="47"/>
        <v/>
      </c>
      <c r="I316" s="5" t="str">
        <f t="shared" ca="true" si="48"/>
        <v/>
      </c>
      <c r="J316" s="97" t="str">
        <f t="shared" ca="true" si="49"/>
        <v/>
      </c>
      <c r="K316" s="98"/>
      <c r="L316" s="99"/>
      <c r="M316" s="100" t="str">
        <f t="shared" ca="true" si="50"/>
        <v/>
      </c>
      <c r="N316" s="5" t="str">
        <f t="shared" ca="true" si="51"/>
        <v/>
      </c>
      <c r="O316" s="97" t="str">
        <f t="shared" ca="true" si="52"/>
        <v/>
      </c>
      <c r="P316" s="98"/>
      <c r="Q316" s="99"/>
      <c r="R316" s="100" t="str">
        <f t="shared" ca="true" si="53"/>
        <v/>
      </c>
      <c r="S316" s="5" t="str">
        <f t="shared" ca="true" si="54"/>
        <v/>
      </c>
      <c r="T316" s="97" t="str">
        <f t="shared" ca="true" si="55"/>
        <v/>
      </c>
      <c r="U316" s="98"/>
      <c r="V316" s="99"/>
      <c r="W316" s="100" t="str">
        <f t="shared" ca="true" si="56"/>
        <v/>
      </c>
      <c r="X316" s="5" t="str">
        <f t="shared" ca="true" si="57"/>
        <v/>
      </c>
      <c r="Y316" s="97" t="str">
        <f t="shared" ca="true" si="58"/>
        <v/>
      </c>
      <c r="Z316" s="98"/>
      <c r="AA316" s="99"/>
      <c r="AB316" s="100" t="str">
        <f t="shared" ca="true" si="59"/>
        <v/>
      </c>
    </row>
    <row r="317" ht="11.25" customHeight="true" x14ac:dyDescent="0.2"/>
    <row r="318" ht="22.5" customHeight="true" x14ac:dyDescent="0.25">
      <c r="B318" s="1076" t="str">
        <f>CONCATENATE("Rural use of sanitation facilities, ",C299,"–",C300)</f>
        <v>Rural use of sanitation facilities, 2015–2020</v>
      </c>
      <c r="C318" s="1077"/>
      <c r="D318" s="1077"/>
      <c r="E318" s="1077"/>
      <c r="F318" s="1077"/>
      <c r="G318" s="1077"/>
      <c r="H318" s="1077"/>
      <c r="I318" s="1077"/>
      <c r="J318" s="1077"/>
      <c r="K318" s="1077"/>
      <c r="L318" s="1077"/>
      <c r="N318" s="101"/>
      <c r="O318" s="101"/>
      <c r="P318" s="101"/>
      <c r="Q318" s="101"/>
      <c r="R318" s="101"/>
      <c r="S318" s="1100" t="s">
        <v>11</v>
      </c>
      <c r="T318" s="1101"/>
      <c r="U318" s="1101"/>
      <c r="V318" s="1101"/>
      <c r="W318" s="1102"/>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7" customHeight="true" x14ac:dyDescent="0.4">
      <c r="B4" s="1120" t="s">
        <v>135</v>
      </c>
      <c r="C4" s="1121"/>
      <c r="D4" s="1121"/>
      <c r="E4" s="1121"/>
      <c r="F4" s="1121"/>
      <c r="G4" s="1121"/>
      <c r="H4" s="1121"/>
      <c r="I4" s="1121"/>
      <c r="J4" s="1121"/>
      <c r="K4" s="1121"/>
      <c r="L4" s="1121"/>
      <c r="M4" s="1121"/>
      <c r="N4" s="1121"/>
      <c r="O4" s="1121"/>
      <c r="P4" s="1121"/>
      <c r="Q4" s="1121"/>
      <c r="R4" s="1121"/>
      <c r="S4" s="1121"/>
      <c r="T4" s="1121"/>
      <c r="U4" s="1121"/>
      <c r="V4" s="1121"/>
      <c r="W4" s="1121"/>
      <c r="X4" s="1121"/>
      <c r="Y4" s="1121"/>
    </row>
    <row r="5" ht="28.5" customHeight="true" x14ac:dyDescent="0.4">
      <c r="B5" s="1112" t="str">
        <f ca="true">IF(ISERROR(INDIRECT(CONCATENATE($E$32,"!A2"))),"",INDIRECT(CONCATENATE($E$32,"!A2")))</f>
        <v>Tonga</v>
      </c>
      <c r="C5" s="1122"/>
      <c r="D5" s="1122"/>
      <c r="E5" s="1122"/>
      <c r="F5" s="1122"/>
      <c r="G5" s="1122"/>
      <c r="H5" s="1122"/>
      <c r="I5" s="1122"/>
      <c r="J5" s="1122"/>
      <c r="K5" s="1121"/>
      <c r="L5" s="1121"/>
      <c r="M5" s="1121"/>
      <c r="N5" s="1121"/>
      <c r="O5" s="1121"/>
      <c r="P5" s="1121"/>
      <c r="Q5" s="1121"/>
      <c r="R5" s="1121"/>
      <c r="S5" s="1121"/>
      <c r="T5" s="1121"/>
      <c r="U5" s="1121"/>
      <c r="V5" s="1121"/>
      <c r="W5" s="1121"/>
      <c r="X5" s="1121"/>
      <c r="Y5" s="1121"/>
    </row>
    <row r="6" x14ac:dyDescent="0.2">
      <c r="F6" s="39"/>
      <c r="G6" s="39"/>
      <c r="J6" s="40"/>
      <c r="K6" s="40"/>
      <c r="L6" s="40"/>
      <c r="M6" s="40"/>
      <c r="N6" s="40"/>
      <c r="O6" s="40"/>
      <c r="P6" s="40"/>
    </row>
    <row r="7" s="41" customFormat="true" ht="16.5" customHeight="true" x14ac:dyDescent="0.25">
      <c r="B7" s="1118" t="str">
        <f ca="true">CONCATENATE("National ",IF(ISERROR(INDIRECT(CONCATENATE($E$32,"!A2"))),"",INDIRECT(CONCATENATE($E$32,"!A210"))))</f>
        <v>National Access to hygiene facilities </v>
      </c>
      <c r="C7" s="1119"/>
      <c r="D7" s="1119"/>
      <c r="E7" s="1119"/>
      <c r="F7" s="1119"/>
      <c r="G7" s="1119"/>
      <c r="H7" s="1119"/>
      <c r="K7" s="1136" t="str">
        <f ca="true">CONCATENATE("Urban ",IF(ISERROR(INDIRECT(CONCATENATE($E$32,"!A2"))),"",INDIRECT(CONCATENATE($E$32,"!A210"))))</f>
        <v>Urban Access to hygiene facilities </v>
      </c>
      <c r="L7" s="1137"/>
      <c r="M7" s="1137"/>
      <c r="N7" s="1137"/>
      <c r="O7" s="1137"/>
      <c r="P7" s="1137"/>
      <c r="S7" s="1136" t="str">
        <f ca="true">CONCATENATE("Rural ",IF(ISERROR(INDIRECT(CONCATENATE($E$32,"!A2"))),"",INDIRECT(CONCATENATE($E$32,"!A210"))))</f>
        <v>Rural Access to hygiene facilities </v>
      </c>
      <c r="T7" s="1137"/>
      <c r="U7" s="1137"/>
      <c r="V7" s="1137"/>
      <c r="W7" s="1137"/>
      <c r="X7" s="1137"/>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2" s="43" customFormat="true" x14ac:dyDescent="0.2">
      <c r="E32" s="1147" t="str">
        <f>INDEX(B88:B100,A88)</f>
        <v>MICS19</v>
      </c>
      <c r="F32" s="1148"/>
      <c r="G32" s="1127" t="str">
        <f ca="true">IF(ISERROR(INDIRECT(CONCATENATE($E$32,"!A2"))),"",INDIRECT(CONCATENATE($E$32,"!A2")))</f>
        <v>Tonga</v>
      </c>
      <c r="H32" s="1128"/>
      <c r="I32" s="1128"/>
      <c r="J32" s="1129"/>
      <c r="K32" s="1133" t="s">
        <v>0</v>
      </c>
      <c r="L32" s="1134"/>
      <c r="M32" s="1135"/>
      <c r="N32" s="1133" t="s">
        <v>1</v>
      </c>
      <c r="O32" s="1134"/>
      <c r="P32" s="1135"/>
      <c r="Q32" s="1133" t="s">
        <v>2</v>
      </c>
      <c r="R32" s="1134"/>
      <c r="S32" s="1135"/>
      <c r="T32" s="1133" t="s">
        <v>3</v>
      </c>
      <c r="U32" s="1134"/>
      <c r="V32" s="1135"/>
      <c r="W32" s="1133" t="s">
        <v>4</v>
      </c>
      <c r="X32" s="1134"/>
      <c r="Y32" s="1135"/>
    </row>
    <row r="33" s="47" customFormat="true" ht="22.5" customHeight="true" x14ac:dyDescent="0.2">
      <c r="E33" s="1149"/>
      <c r="F33" s="1150"/>
      <c r="G33" s="1130"/>
      <c r="H33" s="1131"/>
      <c r="I33" s="1131"/>
      <c r="J33" s="1132"/>
      <c r="K33" s="44" t="s">
        <v>15</v>
      </c>
      <c r="L33" s="45" t="s">
        <v>16</v>
      </c>
      <c r="M33" s="46" t="s">
        <v>20</v>
      </c>
      <c r="N33" s="44" t="s">
        <v>15</v>
      </c>
      <c r="O33" s="45" t="s">
        <v>16</v>
      </c>
      <c r="P33" s="46" t="s">
        <v>20</v>
      </c>
      <c r="Q33" s="44" t="s">
        <v>15</v>
      </c>
      <c r="R33" s="45" t="s">
        <v>16</v>
      </c>
      <c r="S33" s="46" t="s">
        <v>20</v>
      </c>
      <c r="T33" s="44" t="s">
        <v>15</v>
      </c>
      <c r="U33" s="45" t="s">
        <v>16</v>
      </c>
      <c r="V33" s="46" t="s">
        <v>20</v>
      </c>
      <c r="W33" s="44" t="s">
        <v>15</v>
      </c>
      <c r="X33" s="45" t="s">
        <v>16</v>
      </c>
      <c r="Y33" s="46" t="s">
        <v>20</v>
      </c>
    </row>
    <row r="34" ht="15" x14ac:dyDescent="0.2">
      <c r="B34" s="1123" t="s">
        <v>21</v>
      </c>
      <c r="C34" s="1124"/>
      <c r="D34" s="1124"/>
      <c r="E34" s="110"/>
      <c r="F34" s="39"/>
      <c r="G34" s="1083" t="s">
        <v>5</v>
      </c>
      <c r="H34" s="1084"/>
      <c r="I34" s="1087"/>
      <c r="J34" s="1140" t="str">
        <f ca="true">IF(ISERROR(INDIRECT(CONCATENATE(#REF!,"!A2"))),"",INDIRECT(CONCATENATE(#REF!,"!A210")))</f>
        <v/>
      </c>
      <c r="K34" s="1138">
        <f ca="true">IF(ISERROR(INDIRECT(CONCATENATE($E$32,"!C222"))),"",INDIRECT(CONCATENATE($E$32,"!C222")))</f>
        <v>42.596680738717716</v>
      </c>
      <c r="L34" s="1144">
        <f ca="true">IF(ISERROR(INDIRECT(CONCATENATE($E$32,"!C223"))),"",INDIRECT(CONCATENATE($E$32,"!C223")))</f>
        <v>50.932603365933829</v>
      </c>
      <c r="M34" s="1142">
        <f ca="true">IF(ISERROR(INDIRECT(CONCATENATE($E$32,"!C224"))),"",INDIRECT(CONCATENATE($E$32,"!C224")))</f>
        <v>6.4707158953484489</v>
      </c>
      <c r="N34" s="1138">
        <f ca="true">IF(ISERROR(INDIRECT(CONCATENATE($E$32,"!D222"))),"",INDIRECT(CONCATENATE($E$32,"!D222")))</f>
        <v>61.84512288194847</v>
      </c>
      <c r="O34" s="1144">
        <f ca="true">IF(ISERROR(INDIRECT(CONCATENATE($E$32,"!D223"))),"",INDIRECT(CONCATENATE($E$32,"!D223")))</f>
        <v>34.081313587880281</v>
      </c>
      <c r="P34" s="1142">
        <f ca="true">IF(ISERROR(INDIRECT(CONCATENATE($E$32,"!D224"))),"",INDIRECT(CONCATENATE($E$32,"!D224")))</f>
        <v>4.0735635301713984</v>
      </c>
      <c r="Q34" s="1138">
        <f ca="true">IF(ISERROR(INDIRECT(CONCATENATE($E$32,"!E222"))),"",INDIRECT(CONCATENATE($E$32,"!E222")))</f>
        <v>72.217887879740118</v>
      </c>
      <c r="R34" s="1144">
        <f ca="true">IF(ISERROR(INDIRECT(CONCATENATE($E$32,"!E223"))),"",INDIRECT(CONCATENATE($E$32,"!E223")))</f>
        <v>27.290592697720317</v>
      </c>
      <c r="S34" s="1142">
        <f ca="true">IF(ISERROR(INDIRECT(CONCATENATE($E$32,"!E224"))),"",INDIRECT(CONCATENATE($E$32,"!E224")))</f>
        <v>0.49151942253951275</v>
      </c>
      <c r="T34" s="1138">
        <f ca="true">IF(ISERROR(INDIRECT(CONCATENATE($E$32,"!F222"))),"",INDIRECT(CONCATENATE($E$32,"!F222")))</f>
        <v>82.84564862938646</v>
      </c>
      <c r="U34" s="1144">
        <f ca="true">IF(ISERROR(INDIRECT(CONCATENATE($E$32,"!F223"))),"",INDIRECT(CONCATENATE($E$32,"!F223")))</f>
        <v>16.143805271260668</v>
      </c>
      <c r="V34" s="1142">
        <f ca="true">IF(ISERROR(INDIRECT(CONCATENATE($E$32,"!F224"))),"",INDIRECT(CONCATENATE($E$32,"!F224")))</f>
        <v>1.010546099352899</v>
      </c>
      <c r="W34" s="1138">
        <f ca="true">IF(ISERROR(INDIRECT(CONCATENATE($E$32,"!G222"))),"",INDIRECT(CONCATENATE($E$32,"!G222")))</f>
        <v>90.083075291135174</v>
      </c>
      <c r="X34" s="1144">
        <f ca="true">IF(ISERROR(INDIRECT(CONCATENATE($E$32,"!G223"))),"",INDIRECT(CONCATENATE($E$32,"!G223")))</f>
        <v>8.3933261378076622</v>
      </c>
      <c r="Y34" s="1142">
        <f ca="true">IF(ISERROR(INDIRECT(CONCATENATE($E$32,"!G224"))),"",INDIRECT(CONCATENATE($E$32,"!G224")))</f>
        <v>1.5235985710571835</v>
      </c>
      <c r="Z34" s="111"/>
    </row>
    <row r="35" ht="15" x14ac:dyDescent="0.2">
      <c r="B35" s="1125"/>
      <c r="C35" s="1126"/>
      <c r="D35" s="1126"/>
      <c r="E35" s="110"/>
      <c r="F35" s="39"/>
      <c r="G35" s="1085"/>
      <c r="H35" s="1086"/>
      <c r="I35" s="1088"/>
      <c r="J35" s="1141"/>
      <c r="K35" s="1139"/>
      <c r="L35" s="1145"/>
      <c r="M35" s="1143"/>
      <c r="N35" s="1139"/>
      <c r="O35" s="1145"/>
      <c r="P35" s="1143"/>
      <c r="Q35" s="1139"/>
      <c r="R35" s="1145"/>
      <c r="S35" s="1143"/>
      <c r="T35" s="1139"/>
      <c r="U35" s="1145"/>
      <c r="V35" s="1143"/>
      <c r="W35" s="1139"/>
      <c r="X35" s="1145"/>
      <c r="Y35" s="1143"/>
      <c r="Z35" s="111"/>
    </row>
    <row r="36" ht="12.75" customHeight="true" x14ac:dyDescent="0.2">
      <c r="E36" s="112"/>
      <c r="F36" s="39"/>
      <c r="G36" s="111"/>
      <c r="H36" s="111"/>
      <c r="I36" s="111"/>
      <c r="J36" s="111"/>
      <c r="K36" s="111"/>
      <c r="L36" s="113"/>
      <c r="M36" s="113"/>
      <c r="N36" s="111"/>
      <c r="O36" s="111"/>
      <c r="P36" s="111"/>
      <c r="Q36" s="111"/>
      <c r="R36" s="111"/>
      <c r="S36" s="111"/>
      <c r="T36" s="111"/>
      <c r="U36" s="111"/>
      <c r="V36" s="111"/>
      <c r="W36" s="111"/>
      <c r="X36" s="111"/>
      <c r="Y36" s="111"/>
      <c r="Z36" s="111"/>
    </row>
    <row r="37" x14ac:dyDescent="0.2">
      <c r="E37" s="112"/>
      <c r="F37" s="39"/>
      <c r="G37" s="1083" t="s">
        <v>6</v>
      </c>
      <c r="H37" s="1084"/>
      <c r="I37" s="1087"/>
      <c r="J37" s="1140" t="str">
        <f ca="true">IF(ISERROR(INDIRECT(CONCATENATE(#REF!,"!A2"))),"",INDIRECT(CONCATENATE(#REF!,"!A210")))</f>
        <v/>
      </c>
      <c r="K37" s="1138">
        <f ca="true">IF(ISERROR(INDIRECT(CONCATENATE($E$32,"!H222"))),"",INDIRECT(CONCATENATE($E$32,"!H222")))</f>
        <v>48.880188804359889</v>
      </c>
      <c r="L37" s="1144">
        <f ca="true">IF(ISERROR(INDIRECT(CONCATENATE($E$32,"!H223"))),"",INDIRECT(CONCATENATE($E$32,"!H223")))</f>
        <v>37.013010785337258</v>
      </c>
      <c r="M37" s="1142">
        <f ca="true">IF(ISERROR(INDIRECT(CONCATENATE($E$32,"!H224"))),"",INDIRECT(CONCATENATE($E$32,"!H224")))</f>
        <v>14.106800410302867</v>
      </c>
      <c r="N37" s="1138">
        <f ca="true">IF(ISERROR(INDIRECT(CONCATENATE($E$32,"!I222"))),"",INDIRECT(CONCATENATE($E$32,"!I222")))</f>
        <v>82.27715296963764</v>
      </c>
      <c r="O37" s="1144">
        <f ca="true">IF(ISERROR(INDIRECT(CONCATENATE($E$32,"!I223"))),"",INDIRECT(CONCATENATE($E$32,"!I223")))</f>
        <v>15.880199126943632</v>
      </c>
      <c r="P37" s="1142">
        <f ca="true">IF(ISERROR(INDIRECT(CONCATENATE($E$32,"!I224"))),"",INDIRECT(CONCATENATE($E$32,"!I224")))</f>
        <v>1.8426479034187415</v>
      </c>
      <c r="Q37" s="1138">
        <f ca="true">IF(ISERROR(INDIRECT(CONCATENATE($E$32,"!J222"))),"",INDIRECT(CONCATENATE($E$32,"!J222")))</f>
        <v>87.739891915579548</v>
      </c>
      <c r="R37" s="1144">
        <f ca="true">IF(ISERROR(INDIRECT(CONCATENATE($E$32,"!J223"))),"",INDIRECT(CONCATENATE($E$32,"!J223")))</f>
        <v>10.971196152542642</v>
      </c>
      <c r="S37" s="1142">
        <f ca="true">IF(ISERROR(INDIRECT(CONCATENATE($E$32,"!J224"))),"",INDIRECT(CONCATENATE($E$32,"!J224")))</f>
        <v>1.2889119318778326</v>
      </c>
      <c r="T37" s="1138">
        <f ca="true">IF(ISERROR(INDIRECT(CONCATENATE($E$32,"!K222"))),"",INDIRECT(CONCATENATE($E$32,"!K222")))</f>
        <v>87.844930007996652</v>
      </c>
      <c r="U37" s="1144">
        <f ca="true">IF(ISERROR(INDIRECT(CONCATENATE($E$32,"!K223"))),"",INDIRECT(CONCATENATE($E$32,"!K223")))</f>
        <v>11.199970414354945</v>
      </c>
      <c r="V37" s="1142">
        <f ca="true">IF(ISERROR(INDIRECT(CONCATENATE($E$32,"!K224"))),"",INDIRECT(CONCATENATE($E$32,"!K224")))</f>
        <v>0.95509957764838194</v>
      </c>
      <c r="W37" s="1138">
        <f ca="true">IF(ISERROR(INDIRECT(CONCATENATE($E$32,"!L222"))),"",INDIRECT(CONCATENATE($E$32,"!L222")))</f>
        <v>95.570453637568747</v>
      </c>
      <c r="X37" s="1144">
        <f ca="true">IF(ISERROR(INDIRECT(CONCATENATE($E$32,"!L223"))),"",INDIRECT(CONCATENATE($E$32,"!L223")))</f>
        <v>1.1416761285930697</v>
      </c>
      <c r="Y37" s="1142">
        <f ca="true">IF(ISERROR(INDIRECT(CONCATENATE($E$32,"!L224"))),"",INDIRECT(CONCATENATE($E$32,"!L224")))</f>
        <v>3.2878702338381691</v>
      </c>
      <c r="Z37" s="111"/>
    </row>
    <row r="38" x14ac:dyDescent="0.2">
      <c r="F38" s="39"/>
      <c r="G38" s="1085"/>
      <c r="H38" s="1086"/>
      <c r="I38" s="1088"/>
      <c r="J38" s="1146"/>
      <c r="K38" s="1139"/>
      <c r="L38" s="1145"/>
      <c r="M38" s="1143"/>
      <c r="N38" s="1139"/>
      <c r="O38" s="1145"/>
      <c r="P38" s="1143"/>
      <c r="Q38" s="1139"/>
      <c r="R38" s="1145"/>
      <c r="S38" s="1143"/>
      <c r="T38" s="1139"/>
      <c r="U38" s="1145"/>
      <c r="V38" s="1143"/>
      <c r="W38" s="1139"/>
      <c r="X38" s="1145"/>
      <c r="Y38" s="1143"/>
      <c r="Z38" s="111"/>
    </row>
    <row r="39" x14ac:dyDescent="0.2">
      <c r="F39" s="39"/>
      <c r="G39" s="111"/>
      <c r="H39" s="111"/>
      <c r="I39" s="111"/>
      <c r="J39" s="111"/>
      <c r="K39" s="111"/>
      <c r="L39" s="111"/>
      <c r="M39" s="113"/>
      <c r="N39" s="113"/>
      <c r="O39" s="111"/>
      <c r="P39" s="111"/>
      <c r="Q39" s="111"/>
      <c r="R39" s="111"/>
      <c r="S39" s="111"/>
      <c r="T39" s="111"/>
      <c r="U39" s="111"/>
      <c r="V39" s="111"/>
      <c r="W39" s="111"/>
      <c r="X39" s="111"/>
      <c r="Y39" s="111"/>
      <c r="Z39" s="111"/>
    </row>
    <row r="40" x14ac:dyDescent="0.2">
      <c r="F40" s="39"/>
      <c r="G40" s="1083" t="s">
        <v>7</v>
      </c>
      <c r="H40" s="1084"/>
      <c r="I40" s="1087"/>
      <c r="J40" s="1140" t="str">
        <f ca="true">IF(ISERROR(INDIRECT(CONCATENATE(#REF!,"!A2"))),"",INDIRECT(CONCATENATE(#REF!,"!A210")))</f>
        <v/>
      </c>
      <c r="K40" s="1138">
        <f ca="true">IF(ISERROR(INDIRECT(CONCATENATE($E$32,"!M222"))),"",INDIRECT(CONCATENATE($E$32,"!M222")))</f>
        <v>41.589410068723559</v>
      </c>
      <c r="L40" s="1144">
        <f ca="true">IF(ISERROR(INDIRECT(CONCATENATE($E$32,"!M223"))),"",INDIRECT(CONCATENATE($E$32,"!M223")))</f>
        <v>52.139575697498373</v>
      </c>
      <c r="M40" s="1142">
        <f ca="true">IF(ISERROR(INDIRECT(CONCATENATE($E$32,"!M224"))),"",INDIRECT(CONCATENATE($E$32,"!M224")))</f>
        <v>6.2710142337779899</v>
      </c>
      <c r="N40" s="1138">
        <f ca="true">IF(ISERROR(INDIRECT(CONCATENATE($E$32,"!N222"))),"",INDIRECT(CONCATENATE($E$32,"!N222")))</f>
        <v>59.283288735300012</v>
      </c>
      <c r="O40" s="1144">
        <f ca="true">IF(ISERROR(INDIRECT(CONCATENATE($E$32,"!N223"))),"",INDIRECT(CONCATENATE($E$32,"!N223")))</f>
        <v>37.706319838731588</v>
      </c>
      <c r="P40" s="1142">
        <f ca="true">IF(ISERROR(INDIRECT(CONCATENATE($E$32,"!N224"))),"",INDIRECT(CONCATENATE($E$32,"!N224")))</f>
        <v>3.0103914259684448</v>
      </c>
      <c r="Q40" s="1138">
        <f ca="true">IF(ISERROR(INDIRECT(CONCATENATE($E$32,"!O222"))),"",INDIRECT(CONCATENATE($E$32,"!O222")))</f>
        <v>68.231696039808909</v>
      </c>
      <c r="R40" s="1144">
        <f ca="true">IF(ISERROR(INDIRECT(CONCATENATE($E$32,"!O223"))),"",INDIRECT(CONCATENATE($E$32,"!O223")))</f>
        <v>31.117062780825105</v>
      </c>
      <c r="S40" s="1142">
        <f ca="true">IF(ISERROR(INDIRECT(CONCATENATE($E$32,"!O224"))),"",INDIRECT(CONCATENATE($E$32,"!O224")))</f>
        <v>0.65124117936599069</v>
      </c>
      <c r="T40" s="1138">
        <f ca="true">IF(ISERROR(INDIRECT(CONCATENATE($E$32,"!P222"))),"",INDIRECT(CONCATENATE($E$32,"!P222")))</f>
        <v>77.600744640097247</v>
      </c>
      <c r="U40" s="1144">
        <f ca="true">IF(ISERROR(INDIRECT(CONCATENATE($E$32,"!P223"))),"",INDIRECT(CONCATENATE($E$32,"!P223")))</f>
        <v>21.767662833252533</v>
      </c>
      <c r="V40" s="1142">
        <f ca="true">IF(ISERROR(INDIRECT(CONCATENATE($E$32,"!P224"))),"",INDIRECT(CONCATENATE($E$32,"!P224")))</f>
        <v>0.63159252665018839</v>
      </c>
      <c r="W40" s="1138">
        <f ca="true">IF(ISERROR(INDIRECT(CONCATENATE($E$32,"!Q222"))),"",INDIRECT(CONCATENATE($E$32,"!Q222")))</f>
        <v>86.668498552584779</v>
      </c>
      <c r="X40" s="1144">
        <f ca="true">IF(ISERROR(INDIRECT(CONCATENATE($E$32,"!Q223"))),"",INDIRECT(CONCATENATE($E$32,"!Q223")))</f>
        <v>12.642690298770729</v>
      </c>
      <c r="Y40" s="1142">
        <f ca="true">IF(ISERROR(INDIRECT(CONCATENATE($E$32,"!Q224"))),"",INDIRECT(CONCATENATE($E$32,"!Q224")))</f>
        <v>0.68881114864442261</v>
      </c>
      <c r="Z40" s="111"/>
    </row>
    <row r="41" x14ac:dyDescent="0.2">
      <c r="F41" s="39"/>
      <c r="G41" s="1085"/>
      <c r="H41" s="1086"/>
      <c r="I41" s="1088"/>
      <c r="J41" s="1146"/>
      <c r="K41" s="1139"/>
      <c r="L41" s="1145"/>
      <c r="M41" s="1143"/>
      <c r="N41" s="1139"/>
      <c r="O41" s="1145"/>
      <c r="P41" s="1143"/>
      <c r="Q41" s="1139"/>
      <c r="R41" s="1145"/>
      <c r="S41" s="1143"/>
      <c r="T41" s="1139"/>
      <c r="U41" s="1145"/>
      <c r="V41" s="1143"/>
      <c r="W41" s="1139"/>
      <c r="X41" s="1145"/>
      <c r="Y41" s="1143"/>
      <c r="Z41" s="111"/>
    </row>
    <row r="43" x14ac:dyDescent="0.2">
      <c r="F43" s="39"/>
      <c r="G43" s="39"/>
    </row>
    <row r="44" x14ac:dyDescent="0.2">
      <c r="F44" s="39"/>
      <c r="G44" s="39"/>
    </row>
    <row r="45" x14ac:dyDescent="0.2">
      <c r="F45" s="39"/>
      <c r="G45" s="39"/>
    </row>
    <row r="46" x14ac:dyDescent="0.2">
      <c r="F46" s="39"/>
      <c r="G46" s="39"/>
    </row>
    <row r="48" ht="15" x14ac:dyDescent="0.2">
      <c r="H48" s="110"/>
    </row>
    <row r="88" hidden="true" x14ac:dyDescent="0.2">
      <c r="A88" s="7">
        <v>1</v>
      </c>
      <c r="B88" s="7" t="s">
        <v>290</v>
      </c>
    </row>
    <row r="89" hidden="true" x14ac:dyDescent="0.2">
      <c r="B89" s="7" t="s">
        <v>300</v>
      </c>
    </row>
    <row r="90" hidden="true" x14ac:dyDescent="0.2">
      <c r="B90" s="7" t="s">
        <v>138</v>
      </c>
    </row>
    <row r="91" hidden="true" x14ac:dyDescent="0.2">
      <c r="B91" s="7"/>
    </row>
    <row r="92" hidden="true" x14ac:dyDescent="0.2">
      <c r="B92" s="7"/>
    </row>
    <row r="93" hidden="true" x14ac:dyDescent="0.2">
      <c r="B93" s="7"/>
    </row>
    <row r="94" hidden="true" x14ac:dyDescent="0.2">
      <c r="B94" s="7"/>
    </row>
    <row r="95" hidden="true" x14ac:dyDescent="0.2">
      <c r="B95" s="7"/>
    </row>
    <row r="96" hidden="true" x14ac:dyDescent="0.2">
      <c r="B96" s="7"/>
    </row>
    <row r="97" hidden="true" x14ac:dyDescent="0.2">
      <c r="B97" s="7"/>
    </row>
    <row r="98" hidden="true" x14ac:dyDescent="0.2">
      <c r="B98" s="7"/>
    </row>
    <row r="99" hidden="true" x14ac:dyDescent="0.2">
      <c r="B99" s="7"/>
    </row>
    <row r="100" hidden="true" x14ac:dyDescent="0.2">
      <c r="B100" s="7"/>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6000A-28C2-42D1-9EA2-3118869FF8AD}">
  <sheetPr codeName="Feuil7"/>
  <dimension ref="A1:CZ1072"/>
  <sheetViews>
    <sheetView showGridLines="false" zoomScaleNormal="100" workbookViewId="0"/>
  </sheetViews>
  <sheetFormatPr defaultColWidth="9.140625" defaultRowHeight="15" customHeight="true" x14ac:dyDescent="0.2"/>
  <cols>
    <col min="1" max="1" width="31.5703125" style="260" customWidth="true"/>
    <col min="2" max="2" width="41.5703125" style="260" customWidth="true"/>
    <col min="3" max="7" width="10.7109375" style="260" customWidth="true"/>
    <col min="8" max="17" width="10.7109375" style="706" customWidth="true"/>
    <col min="18" max="22" width="12.5703125" style="706" customWidth="true"/>
    <col min="23" max="52" width="12.5703125" style="228" customWidth="true"/>
    <col min="53" max="53" width="31.5703125" style="706" customWidth="true"/>
    <col min="54" max="54" width="41.5703125" style="260" customWidth="true"/>
    <col min="55" max="69" width="9.140625" style="706" customWidth="true"/>
    <col min="70" max="74" width="12.5703125" style="706" customWidth="true"/>
    <col min="75" max="104" width="12.5703125" style="228" customWidth="true"/>
    <col min="105" max="115" width="10.5703125" style="706" customWidth="true"/>
    <col min="116" max="16384" width="9.140625" style="706"/>
  </cols>
  <sheetData>
    <row r="1" s="114" customFormat="true" ht="18" customHeight="true" x14ac:dyDescent="0.2">
      <c r="A1" s="137"/>
      <c r="B1" s="137"/>
      <c r="C1" s="137"/>
      <c r="D1" s="137"/>
      <c r="E1" s="137"/>
      <c r="F1" s="137"/>
      <c r="G1" s="137"/>
      <c r="W1" s="228"/>
      <c r="X1" s="228"/>
      <c r="Y1" s="228"/>
      <c r="Z1" s="228"/>
      <c r="AA1" s="228"/>
      <c r="AB1" s="228"/>
      <c r="AC1" s="228"/>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B1" s="137"/>
      <c r="BW1" s="228"/>
      <c r="BX1" s="228"/>
      <c r="BY1" s="228"/>
      <c r="BZ1" s="228"/>
      <c r="CA1" s="228"/>
      <c r="CB1" s="228"/>
      <c r="CC1" s="228"/>
      <c r="CD1" s="228"/>
      <c r="CE1" s="228"/>
      <c r="CF1" s="228"/>
      <c r="CG1" s="228"/>
      <c r="CH1" s="228"/>
      <c r="CI1" s="228"/>
      <c r="CJ1" s="228"/>
      <c r="CK1" s="228"/>
      <c r="CL1" s="228"/>
      <c r="CM1" s="228"/>
      <c r="CN1" s="228"/>
      <c r="CO1" s="228"/>
      <c r="CP1" s="228"/>
      <c r="CQ1" s="228"/>
      <c r="CR1" s="228"/>
      <c r="CS1" s="228"/>
      <c r="CT1" s="228"/>
      <c r="CU1" s="228"/>
      <c r="CV1" s="228"/>
      <c r="CW1" s="228"/>
      <c r="CX1" s="228"/>
      <c r="CY1" s="228"/>
      <c r="CZ1" s="228"/>
    </row>
    <row r="2" s="114" customFormat="true" ht="22.5" customHeight="true" x14ac:dyDescent="0.35">
      <c r="A2" s="248" t="str">
        <f>A1026</f>
        <v>Tonga</v>
      </c>
      <c r="B2" s="249"/>
      <c r="C2" s="137"/>
      <c r="D2" s="137"/>
      <c r="E2" s="137"/>
      <c r="F2" s="137"/>
      <c r="G2" s="137"/>
      <c r="W2" s="228"/>
      <c r="X2" s="228"/>
      <c r="Y2" s="228"/>
      <c r="Z2" s="228"/>
      <c r="AA2" s="228"/>
      <c r="AB2" s="228"/>
      <c r="AC2" s="228"/>
      <c r="AD2" s="228"/>
      <c r="AE2" s="228"/>
      <c r="AF2" s="228"/>
      <c r="AG2" s="228"/>
      <c r="AH2" s="228"/>
      <c r="AI2" s="228"/>
      <c r="AJ2" s="228"/>
      <c r="AK2" s="228"/>
      <c r="AL2" s="228"/>
      <c r="AM2" s="228"/>
      <c r="AN2" s="228"/>
      <c r="AO2" s="228"/>
      <c r="AP2" s="228"/>
      <c r="AQ2" s="228"/>
      <c r="AR2" s="228"/>
      <c r="AS2" s="228"/>
      <c r="AT2" s="228"/>
      <c r="AU2" s="228"/>
      <c r="AV2" s="228"/>
      <c r="AW2" s="228"/>
      <c r="AX2" s="228"/>
      <c r="AY2" s="228"/>
      <c r="AZ2" s="228"/>
      <c r="BB2" s="137"/>
      <c r="BW2" s="228"/>
      <c r="BX2" s="228"/>
      <c r="BY2" s="228"/>
      <c r="BZ2" s="228"/>
      <c r="CA2" s="228"/>
      <c r="CB2" s="228"/>
      <c r="CC2" s="228"/>
      <c r="CD2" s="228"/>
      <c r="CE2" s="228"/>
      <c r="CF2" s="228"/>
      <c r="CG2" s="228"/>
      <c r="CH2" s="228"/>
      <c r="CI2" s="228"/>
      <c r="CJ2" s="228"/>
      <c r="CK2" s="228"/>
      <c r="CL2" s="228"/>
      <c r="CM2" s="228"/>
      <c r="CN2" s="228"/>
      <c r="CO2" s="228"/>
      <c r="CP2" s="228"/>
      <c r="CQ2" s="228"/>
      <c r="CR2" s="228"/>
      <c r="CS2" s="228"/>
      <c r="CT2" s="228"/>
      <c r="CU2" s="228"/>
      <c r="CV2" s="228"/>
      <c r="CW2" s="228"/>
      <c r="CX2" s="228"/>
      <c r="CY2" s="228"/>
      <c r="CZ2" s="228"/>
    </row>
    <row r="3" s="114" customFormat="true" ht="22.5" customHeight="true" x14ac:dyDescent="0.35">
      <c r="A3" s="141" t="str">
        <f>A1034</f>
        <v>2019</v>
      </c>
      <c r="B3" s="251"/>
      <c r="C3" s="137"/>
      <c r="D3" s="137"/>
      <c r="E3" s="137"/>
      <c r="F3" s="137"/>
      <c r="G3" s="137"/>
      <c r="W3" s="228"/>
      <c r="X3" s="228"/>
      <c r="Y3" s="228"/>
      <c r="Z3" s="228"/>
      <c r="AA3" s="228"/>
      <c r="AB3" s="228"/>
      <c r="AC3" s="228"/>
      <c r="AD3" s="228"/>
      <c r="AE3" s="228"/>
      <c r="AF3" s="228"/>
      <c r="AG3" s="228"/>
      <c r="AH3" s="228"/>
      <c r="AI3" s="228"/>
      <c r="AJ3" s="228"/>
      <c r="AK3" s="228"/>
      <c r="AL3" s="228"/>
      <c r="AM3" s="228"/>
      <c r="AN3" s="228"/>
      <c r="AO3" s="228"/>
      <c r="AP3" s="228"/>
      <c r="AQ3" s="228"/>
      <c r="AR3" s="228"/>
      <c r="AS3" s="228"/>
      <c r="AT3" s="228"/>
      <c r="AU3" s="228"/>
      <c r="AV3" s="228"/>
      <c r="AW3" s="228"/>
      <c r="AX3" s="228"/>
      <c r="AY3" s="228"/>
      <c r="AZ3" s="228"/>
      <c r="BB3" s="137"/>
      <c r="BW3" s="228"/>
      <c r="BX3" s="228"/>
      <c r="BY3" s="228"/>
      <c r="BZ3" s="228"/>
      <c r="CA3" s="228"/>
      <c r="CB3" s="228"/>
      <c r="CC3" s="228"/>
      <c r="CD3" s="228"/>
      <c r="CE3" s="228"/>
      <c r="CF3" s="228"/>
      <c r="CG3" s="228"/>
      <c r="CH3" s="228"/>
      <c r="CI3" s="228"/>
      <c r="CJ3" s="228"/>
      <c r="CK3" s="228"/>
      <c r="CL3" s="228"/>
      <c r="CM3" s="228"/>
      <c r="CN3" s="228"/>
      <c r="CO3" s="228"/>
      <c r="CP3" s="228"/>
      <c r="CQ3" s="228"/>
      <c r="CR3" s="228"/>
      <c r="CS3" s="228"/>
      <c r="CT3" s="228"/>
      <c r="CU3" s="228"/>
      <c r="CV3" s="228"/>
      <c r="CW3" s="228"/>
      <c r="CX3" s="228"/>
      <c r="CY3" s="228"/>
      <c r="CZ3" s="228"/>
    </row>
    <row r="4" s="114" customFormat="true" ht="22.5" customHeight="true" x14ac:dyDescent="0.35">
      <c r="A4" s="250" t="s">
        <v>96</v>
      </c>
      <c r="B4" s="251"/>
      <c r="C4" s="137"/>
      <c r="D4" s="137"/>
      <c r="E4" s="137"/>
      <c r="F4" s="137"/>
      <c r="G4" s="137"/>
      <c r="W4" s="228"/>
      <c r="X4" s="228"/>
      <c r="Y4" s="228"/>
      <c r="Z4" s="228"/>
      <c r="AA4" s="228"/>
      <c r="AB4" s="228"/>
      <c r="AC4" s="228"/>
      <c r="AD4" s="228"/>
      <c r="AE4" s="228"/>
      <c r="AF4" s="228"/>
      <c r="AG4" s="228"/>
      <c r="AH4" s="228"/>
      <c r="AI4" s="228"/>
      <c r="AJ4" s="228"/>
      <c r="AK4" s="228"/>
      <c r="AL4" s="228"/>
      <c r="AM4" s="228"/>
      <c r="AN4" s="228"/>
      <c r="AO4" s="228"/>
      <c r="AP4" s="228"/>
      <c r="AQ4" s="228"/>
      <c r="AR4" s="228"/>
      <c r="AS4" s="228"/>
      <c r="AT4" s="228"/>
      <c r="AU4" s="228"/>
      <c r="AV4" s="228"/>
      <c r="AW4" s="228"/>
      <c r="AX4" s="228"/>
      <c r="AY4" s="228"/>
      <c r="AZ4" s="228"/>
      <c r="BB4" s="137"/>
      <c r="BW4" s="228"/>
      <c r="BX4" s="228"/>
      <c r="BY4" s="228"/>
      <c r="BZ4" s="228"/>
      <c r="CA4" s="228"/>
      <c r="CB4" s="228"/>
      <c r="CC4" s="228"/>
      <c r="CD4" s="228"/>
      <c r="CE4" s="228"/>
      <c r="CF4" s="228"/>
      <c r="CG4" s="228"/>
      <c r="CH4" s="228"/>
      <c r="CI4" s="228"/>
      <c r="CJ4" s="228"/>
      <c r="CK4" s="228"/>
      <c r="CL4" s="228"/>
      <c r="CM4" s="228"/>
      <c r="CN4" s="228"/>
      <c r="CO4" s="228"/>
      <c r="CP4" s="228"/>
      <c r="CQ4" s="228"/>
      <c r="CR4" s="228"/>
      <c r="CS4" s="228"/>
      <c r="CT4" s="228"/>
      <c r="CU4" s="228"/>
      <c r="CV4" s="228"/>
      <c r="CW4" s="228"/>
      <c r="CX4" s="228"/>
      <c r="CY4" s="228"/>
      <c r="CZ4" s="228"/>
    </row>
    <row r="5" s="114" customFormat="true" ht="20.1" customHeight="true" x14ac:dyDescent="0.35">
      <c r="A5" s="250" t="s">
        <v>97</v>
      </c>
      <c r="B5" s="251"/>
      <c r="C5" s="137"/>
      <c r="D5" s="137"/>
      <c r="E5" s="137"/>
      <c r="F5" s="137"/>
      <c r="G5" s="137"/>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B5" s="137"/>
      <c r="BW5" s="228"/>
      <c r="BX5" s="228"/>
      <c r="BY5" s="228"/>
      <c r="BZ5" s="228"/>
      <c r="CA5" s="228"/>
      <c r="CB5" s="228"/>
      <c r="CC5" s="228"/>
      <c r="CD5" s="228"/>
      <c r="CE5" s="228"/>
      <c r="CF5" s="228"/>
      <c r="CG5" s="228"/>
      <c r="CH5" s="228"/>
      <c r="CI5" s="228"/>
      <c r="CJ5" s="228"/>
      <c r="CK5" s="228"/>
      <c r="CL5" s="228"/>
      <c r="CM5" s="228"/>
      <c r="CN5" s="228"/>
      <c r="CO5" s="228"/>
      <c r="CP5" s="228"/>
      <c r="CQ5" s="228"/>
      <c r="CR5" s="228"/>
      <c r="CS5" s="228"/>
      <c r="CT5" s="228"/>
      <c r="CU5" s="228"/>
      <c r="CV5" s="228"/>
      <c r="CW5" s="228"/>
      <c r="CX5" s="228"/>
      <c r="CY5" s="228"/>
      <c r="CZ5" s="228"/>
    </row>
    <row r="6" s="114" customFormat="true" ht="15" customHeight="true" x14ac:dyDescent="0.2">
      <c r="A6" s="252" t="s">
        <v>98</v>
      </c>
      <c r="B6" s="253"/>
      <c r="C6" s="137"/>
      <c r="D6" s="137"/>
      <c r="E6" s="137"/>
      <c r="F6" s="137"/>
      <c r="G6" s="137"/>
      <c r="W6" s="228"/>
      <c r="X6" s="228"/>
      <c r="Y6" s="228"/>
      <c r="Z6" s="228"/>
      <c r="AA6" s="228"/>
      <c r="AB6" s="228"/>
      <c r="AC6" s="228"/>
      <c r="AD6" s="228"/>
      <c r="AE6" s="228"/>
      <c r="AF6" s="228"/>
      <c r="AG6" s="228"/>
      <c r="AH6" s="228"/>
      <c r="AI6" s="228"/>
      <c r="AJ6" s="228"/>
      <c r="AK6" s="228"/>
      <c r="AL6" s="228"/>
      <c r="AM6" s="228"/>
      <c r="AN6" s="228"/>
      <c r="AO6" s="228"/>
      <c r="AP6" s="228"/>
      <c r="AQ6" s="228"/>
      <c r="AR6" s="228"/>
      <c r="AS6" s="228"/>
      <c r="AT6" s="228"/>
      <c r="AU6" s="228"/>
      <c r="AV6" s="228"/>
      <c r="AW6" s="228"/>
      <c r="AX6" s="228"/>
      <c r="AY6" s="228"/>
      <c r="AZ6" s="228"/>
      <c r="BB6" s="137"/>
      <c r="BW6" s="228"/>
      <c r="BX6" s="228"/>
      <c r="BY6" s="228"/>
      <c r="BZ6" s="228"/>
      <c r="CA6" s="228"/>
      <c r="CB6" s="228"/>
      <c r="CC6" s="228"/>
      <c r="CD6" s="228"/>
      <c r="CE6" s="228"/>
      <c r="CF6" s="228"/>
      <c r="CG6" s="228"/>
      <c r="CH6" s="228"/>
      <c r="CI6" s="228"/>
      <c r="CJ6" s="228"/>
      <c r="CK6" s="228"/>
      <c r="CL6" s="228"/>
      <c r="CM6" s="228"/>
      <c r="CN6" s="228"/>
      <c r="CO6" s="228"/>
      <c r="CP6" s="228"/>
      <c r="CQ6" s="228"/>
      <c r="CR6" s="228"/>
      <c r="CS6" s="228"/>
      <c r="CT6" s="228"/>
      <c r="CU6" s="228"/>
      <c r="CV6" s="228"/>
      <c r="CW6" s="228"/>
      <c r="CX6" s="228"/>
      <c r="CY6" s="228"/>
      <c r="CZ6" s="228"/>
    </row>
    <row r="7" s="114" customFormat="true" ht="15" customHeight="true" x14ac:dyDescent="0.2">
      <c r="A7" s="254" t="s">
        <v>40</v>
      </c>
      <c r="B7" s="255"/>
      <c r="C7" s="137"/>
      <c r="D7" s="137"/>
      <c r="E7" s="137"/>
      <c r="F7" s="137"/>
      <c r="G7" s="137"/>
      <c r="W7" s="228"/>
      <c r="X7" s="228"/>
      <c r="Y7" s="228"/>
      <c r="Z7" s="228"/>
      <c r="AA7" s="228"/>
      <c r="AB7" s="228"/>
      <c r="AC7" s="228"/>
      <c r="AD7" s="228"/>
      <c r="AE7" s="228"/>
      <c r="AF7" s="228"/>
      <c r="AG7" s="228"/>
      <c r="AH7" s="228"/>
      <c r="AI7" s="228"/>
      <c r="AJ7" s="228"/>
      <c r="AK7" s="228"/>
      <c r="AL7" s="228"/>
      <c r="AM7" s="228"/>
      <c r="AN7" s="228"/>
      <c r="AO7" s="228"/>
      <c r="AP7" s="228"/>
      <c r="AQ7" s="228"/>
      <c r="AR7" s="228"/>
      <c r="AS7" s="228"/>
      <c r="AT7" s="228"/>
      <c r="AU7" s="228"/>
      <c r="AV7" s="228"/>
      <c r="AW7" s="228"/>
      <c r="AX7" s="228"/>
      <c r="AY7" s="228"/>
      <c r="AZ7" s="228"/>
      <c r="BB7" s="137"/>
      <c r="BW7" s="228"/>
      <c r="BX7" s="228"/>
      <c r="BY7" s="228"/>
      <c r="BZ7" s="228"/>
      <c r="CA7" s="228"/>
      <c r="CB7" s="228"/>
      <c r="CC7" s="228"/>
      <c r="CD7" s="228"/>
      <c r="CE7" s="228"/>
      <c r="CF7" s="228"/>
      <c r="CG7" s="228"/>
      <c r="CH7" s="228"/>
      <c r="CI7" s="228"/>
      <c r="CJ7" s="228"/>
      <c r="CK7" s="228"/>
      <c r="CL7" s="228"/>
      <c r="CM7" s="228"/>
      <c r="CN7" s="228"/>
      <c r="CO7" s="228"/>
      <c r="CP7" s="228"/>
      <c r="CQ7" s="228"/>
      <c r="CR7" s="228"/>
      <c r="CS7" s="228"/>
      <c r="CT7" s="228"/>
      <c r="CU7" s="228"/>
      <c r="CV7" s="228"/>
      <c r="CW7" s="228"/>
      <c r="CX7" s="228"/>
      <c r="CY7" s="228"/>
      <c r="CZ7" s="228"/>
    </row>
    <row r="8" s="114" customFormat="true" ht="15" customHeight="true" x14ac:dyDescent="0.2">
      <c r="A8" s="254" t="s">
        <v>39</v>
      </c>
      <c r="B8" s="255"/>
      <c r="C8" s="137"/>
      <c r="D8" s="137"/>
      <c r="E8" s="137"/>
      <c r="F8" s="137"/>
      <c r="G8" s="137"/>
      <c r="W8" s="228"/>
      <c r="X8" s="228"/>
      <c r="Y8" s="228"/>
      <c r="Z8" s="228"/>
      <c r="AA8" s="228"/>
      <c r="AB8" s="228"/>
      <c r="AC8" s="228"/>
      <c r="AD8" s="228"/>
      <c r="AE8" s="228"/>
      <c r="AF8" s="228"/>
      <c r="AG8" s="228"/>
      <c r="AH8" s="228"/>
      <c r="AI8" s="228"/>
      <c r="AJ8" s="228"/>
      <c r="AK8" s="228"/>
      <c r="AL8" s="228"/>
      <c r="AM8" s="228"/>
      <c r="AN8" s="228"/>
      <c r="AO8" s="228"/>
      <c r="AP8" s="228"/>
      <c r="AQ8" s="228"/>
      <c r="AR8" s="228"/>
      <c r="AS8" s="228"/>
      <c r="AT8" s="228"/>
      <c r="AU8" s="228"/>
      <c r="AV8" s="228"/>
      <c r="AW8" s="228"/>
      <c r="AX8" s="228"/>
      <c r="AY8" s="228"/>
      <c r="AZ8" s="228"/>
      <c r="BB8" s="137"/>
      <c r="BW8" s="228"/>
      <c r="BX8" s="228"/>
      <c r="BY8" s="228"/>
      <c r="BZ8" s="228"/>
      <c r="CA8" s="228"/>
      <c r="CB8" s="228"/>
      <c r="CC8" s="228"/>
      <c r="CD8" s="228"/>
      <c r="CE8" s="228"/>
      <c r="CF8" s="228"/>
      <c r="CG8" s="228"/>
      <c r="CH8" s="228"/>
      <c r="CI8" s="228"/>
      <c r="CJ8" s="228"/>
      <c r="CK8" s="228"/>
      <c r="CL8" s="228"/>
      <c r="CM8" s="228"/>
      <c r="CN8" s="228"/>
      <c r="CO8" s="228"/>
      <c r="CP8" s="228"/>
      <c r="CQ8" s="228"/>
      <c r="CR8" s="228"/>
      <c r="CS8" s="228"/>
      <c r="CT8" s="228"/>
      <c r="CU8" s="228"/>
      <c r="CV8" s="228"/>
      <c r="CW8" s="228"/>
      <c r="CX8" s="228"/>
      <c r="CY8" s="228"/>
      <c r="CZ8" s="228"/>
    </row>
    <row r="9" s="114" customFormat="true" ht="15" customHeight="true" x14ac:dyDescent="0.2">
      <c r="A9" s="254" t="s">
        <v>136</v>
      </c>
      <c r="B9" s="256" t="str">
        <f>A1025</f>
        <v>MICS19</v>
      </c>
      <c r="C9" s="137"/>
      <c r="D9" s="137"/>
      <c r="E9" s="137"/>
      <c r="F9" s="137"/>
      <c r="G9" s="137"/>
      <c r="W9" s="228"/>
      <c r="X9" s="228"/>
      <c r="Y9" s="228"/>
      <c r="Z9" s="228"/>
      <c r="AA9" s="228"/>
      <c r="AB9" s="228"/>
      <c r="AC9" s="228"/>
      <c r="AD9" s="228"/>
      <c r="AE9" s="228"/>
      <c r="AF9" s="228"/>
      <c r="AG9" s="228"/>
      <c r="AH9" s="228"/>
      <c r="AI9" s="228"/>
      <c r="AJ9" s="228"/>
      <c r="AK9" s="228"/>
      <c r="AL9" s="228"/>
      <c r="AM9" s="228"/>
      <c r="AN9" s="228"/>
      <c r="AO9" s="228"/>
      <c r="AP9" s="228"/>
      <c r="AQ9" s="228"/>
      <c r="AR9" s="228"/>
      <c r="AS9" s="228"/>
      <c r="AT9" s="228"/>
      <c r="AU9" s="228"/>
      <c r="AV9" s="228"/>
      <c r="AW9" s="228"/>
      <c r="AX9" s="228"/>
      <c r="AY9" s="228"/>
      <c r="AZ9" s="228"/>
      <c r="BB9" s="137"/>
      <c r="BW9" s="228"/>
      <c r="BX9" s="228"/>
      <c r="BY9" s="228"/>
      <c r="BZ9" s="228"/>
      <c r="CA9" s="228"/>
      <c r="CB9" s="228"/>
      <c r="CC9" s="228"/>
      <c r="CD9" s="228"/>
      <c r="CE9" s="228"/>
      <c r="CF9" s="228"/>
      <c r="CG9" s="228"/>
      <c r="CH9" s="228"/>
      <c r="CI9" s="228"/>
      <c r="CJ9" s="228"/>
      <c r="CK9" s="228"/>
      <c r="CL9" s="228"/>
      <c r="CM9" s="228"/>
      <c r="CN9" s="228"/>
      <c r="CO9" s="228"/>
      <c r="CP9" s="228"/>
      <c r="CQ9" s="228"/>
      <c r="CR9" s="228"/>
      <c r="CS9" s="228"/>
      <c r="CT9" s="228"/>
      <c r="CU9" s="228"/>
      <c r="CV9" s="228"/>
      <c r="CW9" s="228"/>
      <c r="CX9" s="228"/>
      <c r="CY9" s="228"/>
      <c r="CZ9" s="228"/>
    </row>
    <row r="10" s="114" customFormat="true" ht="15" customHeight="true" x14ac:dyDescent="0.2">
      <c r="A10" s="381" t="str">
        <f>B1028</f>
        <v/>
      </c>
      <c r="B10" s="241"/>
      <c r="C10" s="137"/>
      <c r="D10" s="137"/>
      <c r="E10" s="137"/>
      <c r="F10" s="137"/>
      <c r="G10" s="137"/>
      <c r="W10" s="228"/>
      <c r="X10" s="228"/>
      <c r="Y10" s="228"/>
      <c r="Z10" s="228"/>
      <c r="AA10" s="228"/>
      <c r="AB10" s="228"/>
      <c r="AC10" s="228"/>
      <c r="AD10" s="228"/>
      <c r="AE10" s="228"/>
      <c r="AF10" s="228"/>
      <c r="AG10" s="228"/>
      <c r="AH10" s="228"/>
      <c r="AI10" s="228"/>
      <c r="AJ10" s="228"/>
      <c r="AK10" s="228"/>
      <c r="AL10" s="228"/>
      <c r="AM10" s="228"/>
      <c r="AN10" s="228"/>
      <c r="AO10" s="228"/>
      <c r="AP10" s="228"/>
      <c r="AQ10" s="228"/>
      <c r="AR10" s="228"/>
      <c r="AS10" s="228"/>
      <c r="AT10" s="228"/>
      <c r="AU10" s="228"/>
      <c r="AV10" s="228"/>
      <c r="AW10" s="228"/>
      <c r="AX10" s="228"/>
      <c r="AY10" s="228"/>
      <c r="AZ10" s="228"/>
      <c r="BB10" s="137"/>
      <c r="BW10" s="228"/>
      <c r="BX10" s="228"/>
      <c r="BY10" s="228"/>
      <c r="BZ10" s="228"/>
      <c r="CA10" s="228"/>
      <c r="CB10" s="228"/>
      <c r="CC10" s="228"/>
      <c r="CD10" s="228"/>
      <c r="CE10" s="228"/>
      <c r="CF10" s="228"/>
      <c r="CG10" s="228"/>
      <c r="CH10" s="228"/>
      <c r="CI10" s="228"/>
      <c r="CJ10" s="228"/>
      <c r="CK10" s="228"/>
      <c r="CL10" s="228"/>
      <c r="CM10" s="228"/>
      <c r="CN10" s="228"/>
      <c r="CO10" s="228"/>
      <c r="CP10" s="228"/>
      <c r="CQ10" s="228"/>
      <c r="CR10" s="228"/>
      <c r="CS10" s="228"/>
      <c r="CT10" s="228"/>
      <c r="CU10" s="228"/>
      <c r="CV10" s="228"/>
      <c r="CW10" s="228"/>
      <c r="CX10" s="228"/>
      <c r="CY10" s="228"/>
      <c r="CZ10" s="228"/>
    </row>
    <row r="11" s="114" customFormat="true" ht="15" customHeight="true" x14ac:dyDescent="0.2">
      <c r="A11" s="381" t="str">
        <f>B1027</f>
        <v/>
      </c>
      <c r="B11" s="710"/>
      <c r="C11" s="137"/>
      <c r="D11" s="137"/>
      <c r="E11" s="137"/>
      <c r="F11" s="137"/>
      <c r="G11" s="137"/>
      <c r="W11" s="228"/>
      <c r="X11" s="228"/>
      <c r="Y11" s="228"/>
      <c r="Z11" s="228"/>
      <c r="AA11" s="228"/>
      <c r="AB11" s="228"/>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B11" s="137"/>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row>
    <row r="12" s="114" customFormat="true" ht="18" customHeight="true" x14ac:dyDescent="0.2">
      <c r="A12" s="709"/>
      <c r="B12" s="241"/>
      <c r="C12" s="137"/>
      <c r="D12" s="137"/>
      <c r="E12" s="137"/>
      <c r="F12" s="137"/>
      <c r="G12" s="137"/>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B12" s="137"/>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c r="CX12" s="228"/>
      <c r="CY12" s="228"/>
      <c r="CZ12" s="228"/>
    </row>
    <row r="13" s="114" customFormat="true" ht="18" customHeight="true" x14ac:dyDescent="0.2">
      <c r="A13" s="382"/>
      <c r="B13" s="242"/>
      <c r="C13" s="137"/>
      <c r="D13" s="137"/>
      <c r="E13" s="137"/>
      <c r="F13" s="137"/>
      <c r="G13" s="137"/>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B13" s="137"/>
      <c r="BW13" s="228"/>
      <c r="BX13" s="228"/>
      <c r="BY13" s="228"/>
      <c r="BZ13" s="228"/>
      <c r="CA13" s="228"/>
      <c r="CB13" s="228"/>
      <c r="CC13" s="228"/>
      <c r="CD13" s="228"/>
      <c r="CE13" s="228"/>
      <c r="CF13" s="228"/>
      <c r="CG13" s="228"/>
      <c r="CH13" s="228"/>
      <c r="CI13" s="228"/>
      <c r="CJ13" s="228"/>
      <c r="CK13" s="228"/>
      <c r="CL13" s="228"/>
      <c r="CM13" s="228"/>
      <c r="CN13" s="228"/>
      <c r="CO13" s="228"/>
      <c r="CP13" s="228"/>
      <c r="CQ13" s="228"/>
      <c r="CR13" s="228"/>
      <c r="CS13" s="228"/>
      <c r="CT13" s="228"/>
      <c r="CU13" s="228"/>
      <c r="CV13" s="228"/>
      <c r="CW13" s="228"/>
      <c r="CX13" s="228"/>
      <c r="CY13" s="228"/>
      <c r="CZ13" s="228"/>
    </row>
    <row r="14" s="133" customFormat="true" ht="15" customHeight="true" x14ac:dyDescent="0.2">
      <c r="A14" s="118" t="s">
        <v>96</v>
      </c>
      <c r="B14" s="225"/>
      <c r="C14" s="1151" t="s">
        <v>115</v>
      </c>
      <c r="D14" s="1152"/>
      <c r="E14" s="1152"/>
      <c r="F14" s="1152"/>
      <c r="G14" s="1153"/>
      <c r="H14" s="1154" t="s">
        <v>38</v>
      </c>
      <c r="I14" s="1155"/>
      <c r="J14" s="1155"/>
      <c r="K14" s="1155"/>
      <c r="L14" s="1156"/>
      <c r="M14" s="1157" t="s">
        <v>37</v>
      </c>
      <c r="N14" s="1158"/>
      <c r="O14" s="1158"/>
      <c r="P14" s="1158"/>
      <c r="Q14" s="1159"/>
      <c r="R14" s="688" t="s">
        <v>141</v>
      </c>
      <c r="S14" s="445"/>
      <c r="T14" s="445"/>
      <c r="U14" s="445"/>
      <c r="V14" s="445"/>
      <c r="W14" s="833"/>
      <c r="X14" s="833"/>
      <c r="Y14" s="834"/>
      <c r="Z14" s="832"/>
      <c r="AA14" s="832"/>
      <c r="AB14" s="832"/>
      <c r="AC14" s="832"/>
      <c r="AD14" s="832"/>
      <c r="AE14" s="832"/>
      <c r="AF14" s="832"/>
      <c r="AG14" s="832"/>
      <c r="AH14" s="832"/>
      <c r="AI14" s="832"/>
      <c r="AJ14" s="832"/>
      <c r="AK14" s="832"/>
      <c r="AL14" s="832"/>
      <c r="AM14" s="832"/>
      <c r="AN14" s="832"/>
      <c r="AO14" s="832"/>
      <c r="AP14" s="832"/>
      <c r="AQ14" s="832"/>
      <c r="AR14" s="832"/>
      <c r="AS14" s="832"/>
      <c r="AT14" s="832"/>
      <c r="AU14" s="832"/>
      <c r="AV14" s="832"/>
      <c r="AW14" s="832"/>
      <c r="AX14" s="832"/>
      <c r="AY14" s="832"/>
      <c r="AZ14" s="232"/>
      <c r="BA14" s="234" t="s">
        <v>131</v>
      </c>
      <c r="BB14" s="118" t="s">
        <v>96</v>
      </c>
      <c r="BC14" s="1160" t="s">
        <v>115</v>
      </c>
      <c r="BD14" s="1161"/>
      <c r="BE14" s="1161"/>
      <c r="BF14" s="1161"/>
      <c r="BG14" s="1162"/>
      <c r="BH14" s="1163" t="s">
        <v>38</v>
      </c>
      <c r="BI14" s="1161"/>
      <c r="BJ14" s="1161"/>
      <c r="BK14" s="1161"/>
      <c r="BL14" s="1162"/>
      <c r="BM14" s="1163" t="s">
        <v>37</v>
      </c>
      <c r="BN14" s="1161"/>
      <c r="BO14" s="1161"/>
      <c r="BP14" s="1161"/>
      <c r="BQ14" s="1162"/>
      <c r="BR14" s="702" t="s">
        <v>141</v>
      </c>
      <c r="BS14" s="450"/>
      <c r="BT14" s="450"/>
      <c r="BU14" s="450"/>
      <c r="BV14" s="450"/>
      <c r="BW14" s="951"/>
      <c r="BX14" s="951"/>
      <c r="BY14" s="952"/>
      <c r="BZ14" s="232"/>
      <c r="CA14" s="232"/>
      <c r="CB14" s="232"/>
      <c r="CC14" s="232"/>
      <c r="CD14" s="232"/>
      <c r="CE14" s="232"/>
      <c r="CF14" s="232"/>
      <c r="CG14" s="232"/>
      <c r="CH14" s="232"/>
      <c r="CI14" s="232"/>
      <c r="CJ14" s="232"/>
      <c r="CK14" s="232"/>
      <c r="CL14" s="232"/>
      <c r="CM14" s="232"/>
      <c r="CN14" s="232"/>
      <c r="CO14" s="232"/>
      <c r="CP14" s="232"/>
      <c r="CQ14" s="232"/>
      <c r="CR14" s="232"/>
      <c r="CS14" s="232"/>
      <c r="CT14" s="232"/>
      <c r="CU14" s="232"/>
      <c r="CV14" s="232"/>
      <c r="CW14" s="232"/>
      <c r="CX14" s="232"/>
      <c r="CY14" s="232"/>
      <c r="CZ14" s="232"/>
    </row>
    <row r="15" s="133" customFormat="true" ht="12.75" x14ac:dyDescent="0.2">
      <c r="A15" s="194" t="s">
        <v>87</v>
      </c>
      <c r="B15" s="268"/>
      <c r="C15" s="383" t="s">
        <v>0</v>
      </c>
      <c r="D15" s="384" t="s">
        <v>1</v>
      </c>
      <c r="E15" s="384" t="s">
        <v>2</v>
      </c>
      <c r="F15" s="384" t="s">
        <v>3</v>
      </c>
      <c r="G15" s="385" t="s">
        <v>4</v>
      </c>
      <c r="H15" s="299" t="s">
        <v>0</v>
      </c>
      <c r="I15" s="298" t="s">
        <v>1</v>
      </c>
      <c r="J15" s="298" t="s">
        <v>2</v>
      </c>
      <c r="K15" s="298" t="s">
        <v>3</v>
      </c>
      <c r="L15" s="300" t="s">
        <v>4</v>
      </c>
      <c r="M15" s="301" t="s">
        <v>0</v>
      </c>
      <c r="N15" s="298" t="s">
        <v>1</v>
      </c>
      <c r="O15" s="298" t="s">
        <v>2</v>
      </c>
      <c r="P15" s="298" t="s">
        <v>3</v>
      </c>
      <c r="Q15" s="300" t="s">
        <v>4</v>
      </c>
      <c r="R15" s="301" t="s">
        <v>156</v>
      </c>
      <c r="S15" s="298" t="s">
        <v>157</v>
      </c>
      <c r="T15" s="298" t="s">
        <v>158</v>
      </c>
      <c r="U15" s="298" t="s">
        <v>159</v>
      </c>
      <c r="V15" s="792" t="s">
        <v>160</v>
      </c>
      <c r="W15" s="835"/>
      <c r="X15" s="835"/>
      <c r="Y15" s="835"/>
      <c r="Z15" s="835"/>
      <c r="AA15" s="835"/>
      <c r="AB15" s="835"/>
      <c r="AC15" s="835"/>
      <c r="AD15" s="835"/>
      <c r="AE15" s="835"/>
      <c r="AF15" s="835"/>
      <c r="AG15" s="835"/>
      <c r="AH15" s="835"/>
      <c r="AI15" s="835"/>
      <c r="AJ15" s="835"/>
      <c r="AK15" s="835"/>
      <c r="AL15" s="835"/>
      <c r="AM15" s="835"/>
      <c r="AN15" s="835"/>
      <c r="AO15" s="835"/>
      <c r="AP15" s="835"/>
      <c r="AQ15" s="835"/>
      <c r="AR15" s="835"/>
      <c r="AS15" s="835"/>
      <c r="AT15" s="835"/>
      <c r="AU15" s="835"/>
      <c r="AV15" s="835"/>
      <c r="AW15" s="835"/>
      <c r="AX15" s="835"/>
      <c r="AY15" s="835"/>
      <c r="AZ15" s="232"/>
      <c r="BA15" s="207" t="s">
        <v>120</v>
      </c>
      <c r="BB15" s="206"/>
      <c r="BC15" s="447" t="s">
        <v>0</v>
      </c>
      <c r="BD15" s="183" t="s">
        <v>1</v>
      </c>
      <c r="BE15" s="183" t="s">
        <v>2</v>
      </c>
      <c r="BF15" s="183" t="s">
        <v>3</v>
      </c>
      <c r="BG15" s="448" t="s">
        <v>4</v>
      </c>
      <c r="BH15" s="449" t="s">
        <v>0</v>
      </c>
      <c r="BI15" s="183" t="s">
        <v>1</v>
      </c>
      <c r="BJ15" s="183" t="s">
        <v>2</v>
      </c>
      <c r="BK15" s="183" t="s">
        <v>3</v>
      </c>
      <c r="BL15" s="448" t="s">
        <v>4</v>
      </c>
      <c r="BM15" s="449" t="s">
        <v>0</v>
      </c>
      <c r="BN15" s="183" t="s">
        <v>1</v>
      </c>
      <c r="BO15" s="183" t="s">
        <v>2</v>
      </c>
      <c r="BP15" s="183" t="s">
        <v>3</v>
      </c>
      <c r="BQ15" s="448" t="s">
        <v>4</v>
      </c>
      <c r="BR15" s="449" t="s">
        <v>156</v>
      </c>
      <c r="BS15" s="183" t="s">
        <v>157</v>
      </c>
      <c r="BT15" s="183" t="s">
        <v>158</v>
      </c>
      <c r="BU15" s="183" t="s">
        <v>159</v>
      </c>
      <c r="BV15" s="914" t="s">
        <v>160</v>
      </c>
      <c r="BW15" s="953"/>
      <c r="BX15" s="953"/>
      <c r="BY15" s="954"/>
      <c r="BZ15" s="954"/>
      <c r="CA15" s="954"/>
      <c r="CB15" s="954"/>
      <c r="CC15" s="954"/>
      <c r="CD15" s="954"/>
      <c r="CE15" s="954"/>
      <c r="CF15" s="954"/>
      <c r="CG15" s="954"/>
      <c r="CH15" s="954"/>
      <c r="CI15" s="954"/>
      <c r="CJ15" s="954"/>
      <c r="CK15" s="954"/>
      <c r="CL15" s="954"/>
      <c r="CM15" s="954"/>
      <c r="CN15" s="954"/>
      <c r="CO15" s="954"/>
      <c r="CP15" s="954"/>
      <c r="CQ15" s="954"/>
      <c r="CR15" s="954"/>
      <c r="CS15" s="954"/>
      <c r="CT15" s="954"/>
      <c r="CU15" s="954"/>
      <c r="CV15" s="954"/>
      <c r="CW15" s="954"/>
      <c r="CX15" s="954"/>
      <c r="CY15" s="954"/>
      <c r="CZ15" s="954"/>
    </row>
    <row r="16" s="133" customFormat="true" ht="15" customHeight="true" x14ac:dyDescent="0.2">
      <c r="A16" s="1184" t="s">
        <v>13</v>
      </c>
      <c r="B16" s="278" t="s">
        <v>14</v>
      </c>
      <c r="C16" s="504">
        <v>99.494255864254995</v>
      </c>
      <c r="D16" s="523">
        <v>98.454752121486351</v>
      </c>
      <c r="E16" s="523">
        <v>98.373637240206094</v>
      </c>
      <c r="F16" s="523">
        <v>99.334421920208626</v>
      </c>
      <c r="G16" s="542">
        <v>99.509725136318366</v>
      </c>
      <c r="H16" s="560">
        <v>98.119595934795825</v>
      </c>
      <c r="I16" s="523">
        <v>97.909937345536662</v>
      </c>
      <c r="J16" s="523">
        <v>100</v>
      </c>
      <c r="K16" s="523">
        <v>100</v>
      </c>
      <c r="L16" s="578">
        <v>100</v>
      </c>
      <c r="M16" s="591">
        <v>99.422651096569922</v>
      </c>
      <c r="N16" s="523">
        <v>98.582429040163746</v>
      </c>
      <c r="O16" s="523">
        <v>98.403235234758185</v>
      </c>
      <c r="P16" s="523">
        <v>99.128999331447602</v>
      </c>
      <c r="Q16" s="578">
        <v>99.36652626577343</v>
      </c>
      <c r="R16" s="591">
        <v>99.952830744850203</v>
      </c>
      <c r="S16" s="523">
        <v>99.712981554224925</v>
      </c>
      <c r="T16" s="523">
        <v>97.301327930055663</v>
      </c>
      <c r="U16" s="523">
        <v>98.872785405822441</v>
      </c>
      <c r="V16" s="793">
        <v>99.264516867406144</v>
      </c>
      <c r="W16" s="836"/>
      <c r="X16" s="836"/>
      <c r="Y16" s="837"/>
      <c r="Z16" s="837"/>
      <c r="AA16" s="837"/>
      <c r="AB16" s="837"/>
      <c r="AC16" s="837"/>
      <c r="AD16" s="837"/>
      <c r="AE16" s="837"/>
      <c r="AF16" s="837"/>
      <c r="AG16" s="837"/>
      <c r="AH16" s="837"/>
      <c r="AI16" s="837"/>
      <c r="AJ16" s="837"/>
      <c r="AK16" s="837"/>
      <c r="AL16" s="837"/>
      <c r="AM16" s="837"/>
      <c r="AN16" s="837"/>
      <c r="AO16" s="837"/>
      <c r="AP16" s="837"/>
      <c r="AQ16" s="837"/>
      <c r="AR16" s="837"/>
      <c r="AS16" s="837"/>
      <c r="AT16" s="837"/>
      <c r="AU16" s="837"/>
      <c r="AV16" s="837"/>
      <c r="AW16" s="837"/>
      <c r="AX16" s="837"/>
      <c r="AY16" s="837"/>
      <c r="AZ16" s="246"/>
      <c r="BA16" s="1186" t="s">
        <v>13</v>
      </c>
      <c r="BB16" s="164" t="s">
        <v>14</v>
      </c>
      <c r="BC16" s="608">
        <v>2633.6790373198028</v>
      </c>
      <c r="BD16" s="625">
        <v>2606.4901900873415</v>
      </c>
      <c r="BE16" s="625">
        <v>2600.3476711925628</v>
      </c>
      <c r="BF16" s="625">
        <v>2636.5261912161923</v>
      </c>
      <c r="BG16" s="643">
        <v>2627.1917254856767</v>
      </c>
      <c r="BH16" s="661">
        <v>600.15372533022708</v>
      </c>
      <c r="BI16" s="625">
        <v>594.64760774395666</v>
      </c>
      <c r="BJ16" s="625">
        <v>609.06444841336338</v>
      </c>
      <c r="BK16" s="625">
        <v>610.80481006524542</v>
      </c>
      <c r="BL16" s="643">
        <v>611.66631836864929</v>
      </c>
      <c r="BM16" s="661">
        <v>2032.1377812094702</v>
      </c>
      <c r="BN16" s="625">
        <v>2000.3319630837034</v>
      </c>
      <c r="BO16" s="625">
        <v>2004.5040641482383</v>
      </c>
      <c r="BP16" s="625">
        <v>2010.5439238488257</v>
      </c>
      <c r="BQ16" s="643">
        <v>2030.3801730899011</v>
      </c>
      <c r="BR16" s="661">
        <v>719.37020486045014</v>
      </c>
      <c r="BS16" s="625">
        <v>937.88220610505698</v>
      </c>
      <c r="BT16" s="625">
        <v>158.18760564774257</v>
      </c>
      <c r="BU16" s="625">
        <v>9226.8284550838544</v>
      </c>
      <c r="BV16" s="915">
        <v>2061.9663436044843</v>
      </c>
      <c r="BW16" s="955"/>
      <c r="BX16" s="955"/>
      <c r="BY16" s="956"/>
      <c r="BZ16" s="956"/>
      <c r="CA16" s="956"/>
      <c r="CB16" s="956"/>
      <c r="CC16" s="956"/>
      <c r="CD16" s="956"/>
      <c r="CE16" s="956"/>
      <c r="CF16" s="956"/>
      <c r="CG16" s="956"/>
      <c r="CH16" s="956"/>
      <c r="CI16" s="956"/>
      <c r="CJ16" s="956"/>
      <c r="CK16" s="956"/>
      <c r="CL16" s="956"/>
      <c r="CM16" s="956"/>
      <c r="CN16" s="956"/>
      <c r="CO16" s="956"/>
      <c r="CP16" s="956"/>
      <c r="CQ16" s="956"/>
      <c r="CR16" s="956"/>
      <c r="CS16" s="956"/>
      <c r="CT16" s="956"/>
      <c r="CU16" s="956"/>
      <c r="CV16" s="956"/>
      <c r="CW16" s="956"/>
      <c r="CX16" s="956"/>
      <c r="CY16" s="956"/>
      <c r="CZ16" s="957"/>
    </row>
    <row r="17" s="133" customFormat="true" ht="15" customHeight="true" x14ac:dyDescent="0.2">
      <c r="A17" s="1185"/>
      <c r="B17" s="279" t="s">
        <v>51</v>
      </c>
      <c r="C17" s="505">
        <v>0.505744135744983</v>
      </c>
      <c r="D17" s="524">
        <v>1.5452478785136396</v>
      </c>
      <c r="E17" s="524">
        <v>1.6263627597939139</v>
      </c>
      <c r="F17" s="524">
        <v>0.66557807979138761</v>
      </c>
      <c r="G17" s="543">
        <v>0.49027486368164519</v>
      </c>
      <c r="H17" s="561">
        <v>1.8804040652041971</v>
      </c>
      <c r="I17" s="524">
        <v>2.0900626544633343</v>
      </c>
      <c r="J17" s="524">
        <v>0</v>
      </c>
      <c r="K17" s="524">
        <v>0</v>
      </c>
      <c r="L17" s="579">
        <v>0</v>
      </c>
      <c r="M17" s="592">
        <v>0.57734890343006084</v>
      </c>
      <c r="N17" s="524">
        <v>1.4175709598362471</v>
      </c>
      <c r="O17" s="524">
        <v>1.5967647652418184</v>
      </c>
      <c r="P17" s="524">
        <v>0.87100066855241887</v>
      </c>
      <c r="Q17" s="579">
        <v>0.63347373422656261</v>
      </c>
      <c r="R17" s="592">
        <v>4.7169255149793421E-2</v>
      </c>
      <c r="S17" s="524">
        <v>0.28701844577505919</v>
      </c>
      <c r="T17" s="524">
        <v>2.6986720699443612</v>
      </c>
      <c r="U17" s="524">
        <v>1.1272145941775713</v>
      </c>
      <c r="V17" s="794">
        <v>0.73548313259384246</v>
      </c>
      <c r="W17" s="838"/>
      <c r="X17" s="838"/>
      <c r="Y17" s="839"/>
      <c r="Z17" s="839"/>
      <c r="AA17" s="839"/>
      <c r="AB17" s="839"/>
      <c r="AC17" s="839"/>
      <c r="AD17" s="839"/>
      <c r="AE17" s="839"/>
      <c r="AF17" s="839"/>
      <c r="AG17" s="839"/>
      <c r="AH17" s="839"/>
      <c r="AI17" s="839"/>
      <c r="AJ17" s="839"/>
      <c r="AK17" s="839"/>
      <c r="AL17" s="839"/>
      <c r="AM17" s="839"/>
      <c r="AN17" s="839"/>
      <c r="AO17" s="839"/>
      <c r="AP17" s="839"/>
      <c r="AQ17" s="839"/>
      <c r="AR17" s="839"/>
      <c r="AS17" s="839"/>
      <c r="AT17" s="839"/>
      <c r="AU17" s="839"/>
      <c r="AV17" s="839"/>
      <c r="AW17" s="839"/>
      <c r="AX17" s="839"/>
      <c r="AY17" s="839"/>
      <c r="AZ17" s="243"/>
      <c r="BA17" s="1187"/>
      <c r="BB17" s="165" t="s">
        <v>51</v>
      </c>
      <c r="BC17" s="609">
        <v>13.387383191008059</v>
      </c>
      <c r="BD17" s="626">
        <v>40.908877934395768</v>
      </c>
      <c r="BE17" s="626">
        <v>42.990263790062883</v>
      </c>
      <c r="BF17" s="626">
        <v>17.665719553680457</v>
      </c>
      <c r="BG17" s="644">
        <v>12.94392144399497</v>
      </c>
      <c r="BH17" s="662">
        <v>11.50159144161533</v>
      </c>
      <c r="BI17" s="626">
        <v>12.693816288794331</v>
      </c>
      <c r="BJ17" s="626">
        <v>0</v>
      </c>
      <c r="BK17" s="626">
        <v>0</v>
      </c>
      <c r="BL17" s="644">
        <v>0</v>
      </c>
      <c r="BM17" s="662">
        <v>11.800656154908767</v>
      </c>
      <c r="BN17" s="626">
        <v>28.763873324164337</v>
      </c>
      <c r="BO17" s="626">
        <v>32.52658770598395</v>
      </c>
      <c r="BP17" s="626">
        <v>17.665719553680457</v>
      </c>
      <c r="BQ17" s="644">
        <v>12.94392144399497</v>
      </c>
      <c r="BR17" s="662">
        <v>0.33948169839071812</v>
      </c>
      <c r="BS17" s="626">
        <v>2.6996434057081045</v>
      </c>
      <c r="BT17" s="626">
        <v>4.3873653346212</v>
      </c>
      <c r="BU17" s="626">
        <v>105.19189532138881</v>
      </c>
      <c r="BV17" s="916">
        <v>15.277780153033309</v>
      </c>
      <c r="BW17" s="958"/>
      <c r="BX17" s="958"/>
      <c r="BY17" s="959"/>
      <c r="BZ17" s="959"/>
      <c r="CA17" s="959"/>
      <c r="CB17" s="959"/>
      <c r="CC17" s="959"/>
      <c r="CD17" s="959"/>
      <c r="CE17" s="959"/>
      <c r="CF17" s="959"/>
      <c r="CG17" s="959"/>
      <c r="CH17" s="959"/>
      <c r="CI17" s="959"/>
      <c r="CJ17" s="959"/>
      <c r="CK17" s="959"/>
      <c r="CL17" s="959"/>
      <c r="CM17" s="959"/>
      <c r="CN17" s="959"/>
      <c r="CO17" s="959"/>
      <c r="CP17" s="959"/>
      <c r="CQ17" s="959"/>
      <c r="CR17" s="959"/>
      <c r="CS17" s="959"/>
      <c r="CT17" s="959"/>
      <c r="CU17" s="959"/>
      <c r="CV17" s="959"/>
      <c r="CW17" s="959"/>
      <c r="CX17" s="959"/>
      <c r="CY17" s="959"/>
      <c r="CZ17" s="960"/>
    </row>
    <row r="18" s="133" customFormat="true" ht="15" customHeight="true" x14ac:dyDescent="0.2">
      <c r="A18" s="1185" t="s">
        <v>60</v>
      </c>
      <c r="B18" s="279" t="s">
        <v>15</v>
      </c>
      <c r="C18" s="505">
        <v>99.494255864254995</v>
      </c>
      <c r="D18" s="524">
        <v>98.454752121486351</v>
      </c>
      <c r="E18" s="524">
        <v>98.373637240206094</v>
      </c>
      <c r="F18" s="524">
        <v>99.334421920208626</v>
      </c>
      <c r="G18" s="543">
        <v>99.509725136318366</v>
      </c>
      <c r="H18" s="561">
        <v>98.119595934795825</v>
      </c>
      <c r="I18" s="524">
        <v>97.909937345536662</v>
      </c>
      <c r="J18" s="524">
        <v>100</v>
      </c>
      <c r="K18" s="524">
        <v>100</v>
      </c>
      <c r="L18" s="579">
        <v>100</v>
      </c>
      <c r="M18" s="592">
        <v>99.422651096569922</v>
      </c>
      <c r="N18" s="524">
        <v>98.582429040163746</v>
      </c>
      <c r="O18" s="524">
        <v>98.403235234758185</v>
      </c>
      <c r="P18" s="524">
        <v>99.128999331447602</v>
      </c>
      <c r="Q18" s="579">
        <v>99.36652626577343</v>
      </c>
      <c r="R18" s="592">
        <v>99.952830744850203</v>
      </c>
      <c r="S18" s="524">
        <v>99.712981554224925</v>
      </c>
      <c r="T18" s="524">
        <v>97.301327930055663</v>
      </c>
      <c r="U18" s="524">
        <v>98.872785405822441</v>
      </c>
      <c r="V18" s="794">
        <v>99.264516867406144</v>
      </c>
      <c r="W18" s="838"/>
      <c r="X18" s="838"/>
      <c r="Y18" s="839"/>
      <c r="Z18" s="839"/>
      <c r="AA18" s="839"/>
      <c r="AB18" s="839"/>
      <c r="AC18" s="839"/>
      <c r="AD18" s="839"/>
      <c r="AE18" s="839"/>
      <c r="AF18" s="839"/>
      <c r="AG18" s="839"/>
      <c r="AH18" s="839"/>
      <c r="AI18" s="839"/>
      <c r="AJ18" s="839"/>
      <c r="AK18" s="839"/>
      <c r="AL18" s="839"/>
      <c r="AM18" s="839"/>
      <c r="AN18" s="839"/>
      <c r="AO18" s="839"/>
      <c r="AP18" s="839"/>
      <c r="AQ18" s="839"/>
      <c r="AR18" s="839"/>
      <c r="AS18" s="839"/>
      <c r="AT18" s="839"/>
      <c r="AU18" s="839"/>
      <c r="AV18" s="839"/>
      <c r="AW18" s="839"/>
      <c r="AX18" s="839"/>
      <c r="AY18" s="839"/>
      <c r="AZ18" s="243"/>
      <c r="BA18" s="1187" t="s">
        <v>60</v>
      </c>
      <c r="BB18" s="165" t="s">
        <v>15</v>
      </c>
      <c r="BC18" s="609">
        <v>2633.6790373198028</v>
      </c>
      <c r="BD18" s="626">
        <v>2606.4901900873415</v>
      </c>
      <c r="BE18" s="626">
        <v>2600.3476711925628</v>
      </c>
      <c r="BF18" s="626">
        <v>2636.5261912161923</v>
      </c>
      <c r="BG18" s="644">
        <v>2627.1917254856767</v>
      </c>
      <c r="BH18" s="662">
        <v>600.15372533022708</v>
      </c>
      <c r="BI18" s="626">
        <v>594.64760774395666</v>
      </c>
      <c r="BJ18" s="626">
        <v>609.06444841336338</v>
      </c>
      <c r="BK18" s="626">
        <v>610.80481006524542</v>
      </c>
      <c r="BL18" s="644">
        <v>611.66631836864929</v>
      </c>
      <c r="BM18" s="662">
        <v>2032.1377812094702</v>
      </c>
      <c r="BN18" s="626">
        <v>2000.3319630837034</v>
      </c>
      <c r="BO18" s="626">
        <v>2004.5040641482383</v>
      </c>
      <c r="BP18" s="626">
        <v>2010.5439238488257</v>
      </c>
      <c r="BQ18" s="644">
        <v>2030.3801730899011</v>
      </c>
      <c r="BR18" s="662">
        <v>719.37020486045014</v>
      </c>
      <c r="BS18" s="626">
        <v>937.88220610505698</v>
      </c>
      <c r="BT18" s="626">
        <v>158.18760564774257</v>
      </c>
      <c r="BU18" s="626">
        <v>9226.8284550838544</v>
      </c>
      <c r="BV18" s="916">
        <v>2061.9663436044843</v>
      </c>
      <c r="BW18" s="958"/>
      <c r="BX18" s="958"/>
      <c r="BY18" s="959"/>
      <c r="BZ18" s="959"/>
      <c r="CA18" s="959"/>
      <c r="CB18" s="959"/>
      <c r="CC18" s="959"/>
      <c r="CD18" s="959"/>
      <c r="CE18" s="959"/>
      <c r="CF18" s="959"/>
      <c r="CG18" s="959"/>
      <c r="CH18" s="959"/>
      <c r="CI18" s="959"/>
      <c r="CJ18" s="959"/>
      <c r="CK18" s="959"/>
      <c r="CL18" s="959"/>
      <c r="CM18" s="959"/>
      <c r="CN18" s="959"/>
      <c r="CO18" s="959"/>
      <c r="CP18" s="959"/>
      <c r="CQ18" s="959"/>
      <c r="CR18" s="959"/>
      <c r="CS18" s="959"/>
      <c r="CT18" s="959"/>
      <c r="CU18" s="959"/>
      <c r="CV18" s="959"/>
      <c r="CW18" s="959"/>
      <c r="CX18" s="959"/>
      <c r="CY18" s="959"/>
      <c r="CZ18" s="960"/>
    </row>
    <row r="19" s="133" customFormat="true" ht="15" customHeight="true" x14ac:dyDescent="0.2">
      <c r="A19" s="1185"/>
      <c r="B19" s="279" t="s">
        <v>16</v>
      </c>
      <c r="C19" s="754">
        <v>0</v>
      </c>
      <c r="D19" s="758">
        <v>0</v>
      </c>
      <c r="E19" s="758">
        <v>0</v>
      </c>
      <c r="F19" s="758">
        <v>0</v>
      </c>
      <c r="G19" s="763">
        <v>0</v>
      </c>
      <c r="H19" s="767">
        <v>0</v>
      </c>
      <c r="I19" s="758">
        <v>0</v>
      </c>
      <c r="J19" s="758">
        <v>0</v>
      </c>
      <c r="K19" s="758">
        <v>0</v>
      </c>
      <c r="L19" s="771">
        <v>0</v>
      </c>
      <c r="M19" s="773">
        <v>0</v>
      </c>
      <c r="N19" s="758">
        <v>0</v>
      </c>
      <c r="O19" s="758">
        <v>0</v>
      </c>
      <c r="P19" s="758">
        <v>0</v>
      </c>
      <c r="Q19" s="771">
        <v>0</v>
      </c>
      <c r="R19" s="773">
        <v>0</v>
      </c>
      <c r="S19" s="758">
        <v>0</v>
      </c>
      <c r="T19" s="758">
        <v>0</v>
      </c>
      <c r="U19" s="758">
        <v>0</v>
      </c>
      <c r="V19" s="795">
        <v>0</v>
      </c>
      <c r="W19" s="840"/>
      <c r="X19" s="840"/>
      <c r="Y19" s="841"/>
      <c r="Z19" s="841"/>
      <c r="AA19" s="841"/>
      <c r="AB19" s="841"/>
      <c r="AC19" s="841"/>
      <c r="AD19" s="841"/>
      <c r="AE19" s="841"/>
      <c r="AF19" s="841"/>
      <c r="AG19" s="841"/>
      <c r="AH19" s="841"/>
      <c r="AI19" s="841"/>
      <c r="AJ19" s="841"/>
      <c r="AK19" s="841"/>
      <c r="AL19" s="841"/>
      <c r="AM19" s="841"/>
      <c r="AN19" s="841"/>
      <c r="AO19" s="841"/>
      <c r="AP19" s="841"/>
      <c r="AQ19" s="841"/>
      <c r="AR19" s="841"/>
      <c r="AS19" s="841"/>
      <c r="AT19" s="841"/>
      <c r="AU19" s="841"/>
      <c r="AV19" s="841"/>
      <c r="AW19" s="841"/>
      <c r="AX19" s="841"/>
      <c r="AY19" s="841"/>
      <c r="AZ19" s="243"/>
      <c r="BA19" s="1187"/>
      <c r="BB19" s="165" t="s">
        <v>16</v>
      </c>
      <c r="BC19" s="777" t="s">
        <v>35</v>
      </c>
      <c r="BD19" s="780" t="s">
        <v>35</v>
      </c>
      <c r="BE19" s="780" t="s">
        <v>35</v>
      </c>
      <c r="BF19" s="780" t="s">
        <v>35</v>
      </c>
      <c r="BG19" s="784" t="s">
        <v>35</v>
      </c>
      <c r="BH19" s="788" t="s">
        <v>35</v>
      </c>
      <c r="BI19" s="780" t="s">
        <v>35</v>
      </c>
      <c r="BJ19" s="780" t="s">
        <v>35</v>
      </c>
      <c r="BK19" s="780" t="s">
        <v>35</v>
      </c>
      <c r="BL19" s="784" t="s">
        <v>35</v>
      </c>
      <c r="BM19" s="788" t="s">
        <v>35</v>
      </c>
      <c r="BN19" s="780" t="s">
        <v>35</v>
      </c>
      <c r="BO19" s="780" t="s">
        <v>35</v>
      </c>
      <c r="BP19" s="780" t="s">
        <v>35</v>
      </c>
      <c r="BQ19" s="784" t="s">
        <v>35</v>
      </c>
      <c r="BR19" s="788" t="s">
        <v>35</v>
      </c>
      <c r="BS19" s="780" t="s">
        <v>35</v>
      </c>
      <c r="BT19" s="780" t="s">
        <v>35</v>
      </c>
      <c r="BU19" s="780" t="s">
        <v>35</v>
      </c>
      <c r="BV19" s="917" t="s">
        <v>35</v>
      </c>
      <c r="BW19" s="961"/>
      <c r="BX19" s="961"/>
      <c r="BY19" s="960"/>
      <c r="BZ19" s="960"/>
      <c r="CA19" s="960"/>
      <c r="CB19" s="960"/>
      <c r="CC19" s="960"/>
      <c r="CD19" s="960"/>
      <c r="CE19" s="960"/>
      <c r="CF19" s="960"/>
      <c r="CG19" s="960"/>
      <c r="CH19" s="960"/>
      <c r="CI19" s="960"/>
      <c r="CJ19" s="960"/>
      <c r="CK19" s="960"/>
      <c r="CL19" s="960"/>
      <c r="CM19" s="960"/>
      <c r="CN19" s="960"/>
      <c r="CO19" s="960"/>
      <c r="CP19" s="960"/>
      <c r="CQ19" s="960"/>
      <c r="CR19" s="960"/>
      <c r="CS19" s="960"/>
      <c r="CT19" s="960"/>
      <c r="CU19" s="960"/>
      <c r="CV19" s="960"/>
      <c r="CW19" s="960"/>
      <c r="CX19" s="960"/>
      <c r="CY19" s="960"/>
      <c r="CZ19" s="960"/>
    </row>
    <row r="20" s="133" customFormat="true" ht="15" customHeight="true" x14ac:dyDescent="0.2">
      <c r="A20" s="1185"/>
      <c r="B20" s="279" t="s">
        <v>22</v>
      </c>
      <c r="C20" s="505">
        <v>0.505744135744983</v>
      </c>
      <c r="D20" s="524">
        <v>1.5452478785136396</v>
      </c>
      <c r="E20" s="524">
        <v>1.6263627597939139</v>
      </c>
      <c r="F20" s="524">
        <v>0.66557807979138761</v>
      </c>
      <c r="G20" s="543">
        <v>0.49027486368164519</v>
      </c>
      <c r="H20" s="561">
        <v>1.8804040652041971</v>
      </c>
      <c r="I20" s="524">
        <v>2.0900626544633343</v>
      </c>
      <c r="J20" s="524">
        <v>0</v>
      </c>
      <c r="K20" s="524">
        <v>0</v>
      </c>
      <c r="L20" s="579">
        <v>0</v>
      </c>
      <c r="M20" s="592">
        <v>0.57734890343006084</v>
      </c>
      <c r="N20" s="524">
        <v>1.4175709598362471</v>
      </c>
      <c r="O20" s="524">
        <v>1.5967647652418184</v>
      </c>
      <c r="P20" s="524">
        <v>0.87100066855241887</v>
      </c>
      <c r="Q20" s="579">
        <v>0.63347373422656261</v>
      </c>
      <c r="R20" s="592">
        <v>4.7169255149793421E-2</v>
      </c>
      <c r="S20" s="524">
        <v>0.28701844577505919</v>
      </c>
      <c r="T20" s="524">
        <v>2.6986720699443612</v>
      </c>
      <c r="U20" s="524">
        <v>1.1272145941775713</v>
      </c>
      <c r="V20" s="794">
        <v>0.73548313259384246</v>
      </c>
      <c r="W20" s="838"/>
      <c r="X20" s="838"/>
      <c r="Y20" s="839"/>
      <c r="Z20" s="839"/>
      <c r="AA20" s="839"/>
      <c r="AB20" s="839"/>
      <c r="AC20" s="839"/>
      <c r="AD20" s="839"/>
      <c r="AE20" s="839"/>
      <c r="AF20" s="839"/>
      <c r="AG20" s="839"/>
      <c r="AH20" s="839"/>
      <c r="AI20" s="839"/>
      <c r="AJ20" s="839"/>
      <c r="AK20" s="839"/>
      <c r="AL20" s="839"/>
      <c r="AM20" s="839"/>
      <c r="AN20" s="839"/>
      <c r="AO20" s="839"/>
      <c r="AP20" s="839"/>
      <c r="AQ20" s="839"/>
      <c r="AR20" s="839"/>
      <c r="AS20" s="839"/>
      <c r="AT20" s="839"/>
      <c r="AU20" s="839"/>
      <c r="AV20" s="839"/>
      <c r="AW20" s="839"/>
      <c r="AX20" s="839"/>
      <c r="AY20" s="839"/>
      <c r="AZ20" s="243"/>
      <c r="BA20" s="1187"/>
      <c r="BB20" s="165" t="s">
        <v>22</v>
      </c>
      <c r="BC20" s="609">
        <v>13.387383191008059</v>
      </c>
      <c r="BD20" s="626">
        <v>40.908877934395768</v>
      </c>
      <c r="BE20" s="626">
        <v>42.990263790062883</v>
      </c>
      <c r="BF20" s="626">
        <v>17.665719553680457</v>
      </c>
      <c r="BG20" s="644">
        <v>12.94392144399497</v>
      </c>
      <c r="BH20" s="662">
        <v>11.50159144161533</v>
      </c>
      <c r="BI20" s="626">
        <v>12.693816288794331</v>
      </c>
      <c r="BJ20" s="626">
        <v>0</v>
      </c>
      <c r="BK20" s="626">
        <v>0</v>
      </c>
      <c r="BL20" s="644">
        <v>0</v>
      </c>
      <c r="BM20" s="662">
        <v>11.800656154908767</v>
      </c>
      <c r="BN20" s="626">
        <v>28.763873324164337</v>
      </c>
      <c r="BO20" s="626">
        <v>32.52658770598395</v>
      </c>
      <c r="BP20" s="626">
        <v>17.665719553680457</v>
      </c>
      <c r="BQ20" s="644">
        <v>12.94392144399497</v>
      </c>
      <c r="BR20" s="662">
        <v>0.33948169839071812</v>
      </c>
      <c r="BS20" s="626">
        <v>2.6996434057081045</v>
      </c>
      <c r="BT20" s="626">
        <v>4.3873653346212</v>
      </c>
      <c r="BU20" s="626">
        <v>105.19189532138881</v>
      </c>
      <c r="BV20" s="916">
        <v>15.277780153033309</v>
      </c>
      <c r="BW20" s="958"/>
      <c r="BX20" s="958"/>
      <c r="BY20" s="959"/>
      <c r="BZ20" s="959"/>
      <c r="CA20" s="959"/>
      <c r="CB20" s="959"/>
      <c r="CC20" s="959"/>
      <c r="CD20" s="959"/>
      <c r="CE20" s="959"/>
      <c r="CF20" s="959"/>
      <c r="CG20" s="959"/>
      <c r="CH20" s="959"/>
      <c r="CI20" s="959"/>
      <c r="CJ20" s="959"/>
      <c r="CK20" s="959"/>
      <c r="CL20" s="959"/>
      <c r="CM20" s="959"/>
      <c r="CN20" s="959"/>
      <c r="CO20" s="959"/>
      <c r="CP20" s="959"/>
      <c r="CQ20" s="959"/>
      <c r="CR20" s="959"/>
      <c r="CS20" s="959"/>
      <c r="CT20" s="959"/>
      <c r="CU20" s="959"/>
      <c r="CV20" s="959"/>
      <c r="CW20" s="959"/>
      <c r="CX20" s="959"/>
      <c r="CY20" s="959"/>
      <c r="CZ20" s="960"/>
    </row>
    <row r="21" s="133" customFormat="true" ht="15" customHeight="true" x14ac:dyDescent="0.2">
      <c r="A21" s="1185"/>
      <c r="B21" s="279" t="s">
        <v>17</v>
      </c>
      <c r="C21" s="754">
        <v>0</v>
      </c>
      <c r="D21" s="758">
        <v>0</v>
      </c>
      <c r="E21" s="758">
        <v>0</v>
      </c>
      <c r="F21" s="758">
        <v>0</v>
      </c>
      <c r="G21" s="763">
        <v>0</v>
      </c>
      <c r="H21" s="767">
        <v>0</v>
      </c>
      <c r="I21" s="758">
        <v>0</v>
      </c>
      <c r="J21" s="758">
        <v>0</v>
      </c>
      <c r="K21" s="758">
        <v>0</v>
      </c>
      <c r="L21" s="771">
        <v>0</v>
      </c>
      <c r="M21" s="773">
        <v>0</v>
      </c>
      <c r="N21" s="758">
        <v>0</v>
      </c>
      <c r="O21" s="758">
        <v>0</v>
      </c>
      <c r="P21" s="758">
        <v>0</v>
      </c>
      <c r="Q21" s="771">
        <v>0</v>
      </c>
      <c r="R21" s="773">
        <v>0</v>
      </c>
      <c r="S21" s="758">
        <v>0</v>
      </c>
      <c r="T21" s="758">
        <v>0</v>
      </c>
      <c r="U21" s="758">
        <v>0</v>
      </c>
      <c r="V21" s="795">
        <v>0</v>
      </c>
      <c r="W21" s="840"/>
      <c r="X21" s="840"/>
      <c r="Y21" s="841"/>
      <c r="Z21" s="841"/>
      <c r="AA21" s="841"/>
      <c r="AB21" s="841"/>
      <c r="AC21" s="841"/>
      <c r="AD21" s="841"/>
      <c r="AE21" s="841"/>
      <c r="AF21" s="841"/>
      <c r="AG21" s="841"/>
      <c r="AH21" s="841"/>
      <c r="AI21" s="841"/>
      <c r="AJ21" s="841"/>
      <c r="AK21" s="841"/>
      <c r="AL21" s="841"/>
      <c r="AM21" s="841"/>
      <c r="AN21" s="841"/>
      <c r="AO21" s="841"/>
      <c r="AP21" s="841"/>
      <c r="AQ21" s="841"/>
      <c r="AR21" s="841"/>
      <c r="AS21" s="841"/>
      <c r="AT21" s="841"/>
      <c r="AU21" s="841"/>
      <c r="AV21" s="841"/>
      <c r="AW21" s="841"/>
      <c r="AX21" s="841"/>
      <c r="AY21" s="841"/>
      <c r="AZ21" s="243"/>
      <c r="BA21" s="1187"/>
      <c r="BB21" s="165" t="s">
        <v>17</v>
      </c>
      <c r="BC21" s="777" t="s">
        <v>35</v>
      </c>
      <c r="BD21" s="780" t="s">
        <v>35</v>
      </c>
      <c r="BE21" s="780" t="s">
        <v>35</v>
      </c>
      <c r="BF21" s="780" t="s">
        <v>35</v>
      </c>
      <c r="BG21" s="784" t="s">
        <v>35</v>
      </c>
      <c r="BH21" s="788" t="s">
        <v>35</v>
      </c>
      <c r="BI21" s="780" t="s">
        <v>35</v>
      </c>
      <c r="BJ21" s="780" t="s">
        <v>35</v>
      </c>
      <c r="BK21" s="780" t="s">
        <v>35</v>
      </c>
      <c r="BL21" s="784" t="s">
        <v>35</v>
      </c>
      <c r="BM21" s="788" t="s">
        <v>35</v>
      </c>
      <c r="BN21" s="780" t="s">
        <v>35</v>
      </c>
      <c r="BO21" s="780" t="s">
        <v>35</v>
      </c>
      <c r="BP21" s="780" t="s">
        <v>35</v>
      </c>
      <c r="BQ21" s="784" t="s">
        <v>35</v>
      </c>
      <c r="BR21" s="788" t="s">
        <v>35</v>
      </c>
      <c r="BS21" s="780" t="s">
        <v>35</v>
      </c>
      <c r="BT21" s="780" t="s">
        <v>35</v>
      </c>
      <c r="BU21" s="780" t="s">
        <v>35</v>
      </c>
      <c r="BV21" s="917" t="s">
        <v>35</v>
      </c>
      <c r="BW21" s="961"/>
      <c r="BX21" s="961"/>
      <c r="BY21" s="960"/>
      <c r="BZ21" s="960"/>
      <c r="CA21" s="960"/>
      <c r="CB21" s="960"/>
      <c r="CC21" s="960"/>
      <c r="CD21" s="960"/>
      <c r="CE21" s="960"/>
      <c r="CF21" s="960"/>
      <c r="CG21" s="960"/>
      <c r="CH21" s="960"/>
      <c r="CI21" s="960"/>
      <c r="CJ21" s="960"/>
      <c r="CK21" s="960"/>
      <c r="CL21" s="960"/>
      <c r="CM21" s="960"/>
      <c r="CN21" s="960"/>
      <c r="CO21" s="960"/>
      <c r="CP21" s="960"/>
      <c r="CQ21" s="960"/>
      <c r="CR21" s="960"/>
      <c r="CS21" s="960"/>
      <c r="CT21" s="960"/>
      <c r="CU21" s="960"/>
      <c r="CV21" s="960"/>
      <c r="CW21" s="960"/>
      <c r="CX21" s="960"/>
      <c r="CY21" s="960"/>
      <c r="CZ21" s="960"/>
    </row>
    <row r="22" s="133" customFormat="true" ht="15" customHeight="true" x14ac:dyDescent="0.2">
      <c r="A22" s="1185" t="s">
        <v>54</v>
      </c>
      <c r="B22" s="279" t="s">
        <v>49</v>
      </c>
      <c r="C22" s="754">
        <v>0</v>
      </c>
      <c r="D22" s="758">
        <v>0</v>
      </c>
      <c r="E22" s="758">
        <v>0</v>
      </c>
      <c r="F22" s="758">
        <v>0</v>
      </c>
      <c r="G22" s="763">
        <v>0</v>
      </c>
      <c r="H22" s="767">
        <v>0</v>
      </c>
      <c r="I22" s="758">
        <v>0</v>
      </c>
      <c r="J22" s="758">
        <v>0</v>
      </c>
      <c r="K22" s="758">
        <v>0</v>
      </c>
      <c r="L22" s="771">
        <v>0</v>
      </c>
      <c r="M22" s="773">
        <v>0</v>
      </c>
      <c r="N22" s="758">
        <v>0</v>
      </c>
      <c r="O22" s="758">
        <v>0</v>
      </c>
      <c r="P22" s="758">
        <v>0</v>
      </c>
      <c r="Q22" s="771">
        <v>0</v>
      </c>
      <c r="R22" s="773">
        <v>0</v>
      </c>
      <c r="S22" s="758">
        <v>0</v>
      </c>
      <c r="T22" s="758">
        <v>0</v>
      </c>
      <c r="U22" s="758">
        <v>0</v>
      </c>
      <c r="V22" s="795">
        <v>0</v>
      </c>
      <c r="W22" s="840"/>
      <c r="X22" s="840"/>
      <c r="Y22" s="841"/>
      <c r="Z22" s="841"/>
      <c r="AA22" s="841"/>
      <c r="AB22" s="841"/>
      <c r="AC22" s="841"/>
      <c r="AD22" s="841"/>
      <c r="AE22" s="841"/>
      <c r="AF22" s="841"/>
      <c r="AG22" s="841"/>
      <c r="AH22" s="841"/>
      <c r="AI22" s="841"/>
      <c r="AJ22" s="841"/>
      <c r="AK22" s="841"/>
      <c r="AL22" s="841"/>
      <c r="AM22" s="841"/>
      <c r="AN22" s="841"/>
      <c r="AO22" s="841"/>
      <c r="AP22" s="841"/>
      <c r="AQ22" s="841"/>
      <c r="AR22" s="841"/>
      <c r="AS22" s="841"/>
      <c r="AT22" s="841"/>
      <c r="AU22" s="841"/>
      <c r="AV22" s="841"/>
      <c r="AW22" s="841"/>
      <c r="AX22" s="841"/>
      <c r="AY22" s="841"/>
      <c r="AZ22" s="243"/>
      <c r="BA22" s="1187" t="s">
        <v>54</v>
      </c>
      <c r="BB22" s="165" t="s">
        <v>49</v>
      </c>
      <c r="BC22" s="777" t="s">
        <v>35</v>
      </c>
      <c r="BD22" s="780" t="s">
        <v>35</v>
      </c>
      <c r="BE22" s="780" t="s">
        <v>35</v>
      </c>
      <c r="BF22" s="780" t="s">
        <v>35</v>
      </c>
      <c r="BG22" s="784" t="s">
        <v>35</v>
      </c>
      <c r="BH22" s="788" t="s">
        <v>35</v>
      </c>
      <c r="BI22" s="780" t="s">
        <v>35</v>
      </c>
      <c r="BJ22" s="780" t="s">
        <v>35</v>
      </c>
      <c r="BK22" s="780" t="s">
        <v>35</v>
      </c>
      <c r="BL22" s="784" t="s">
        <v>35</v>
      </c>
      <c r="BM22" s="788" t="s">
        <v>35</v>
      </c>
      <c r="BN22" s="780" t="s">
        <v>35</v>
      </c>
      <c r="BO22" s="780" t="s">
        <v>35</v>
      </c>
      <c r="BP22" s="780" t="s">
        <v>35</v>
      </c>
      <c r="BQ22" s="784" t="s">
        <v>35</v>
      </c>
      <c r="BR22" s="788" t="s">
        <v>35</v>
      </c>
      <c r="BS22" s="780" t="s">
        <v>35</v>
      </c>
      <c r="BT22" s="780" t="s">
        <v>35</v>
      </c>
      <c r="BU22" s="780" t="s">
        <v>35</v>
      </c>
      <c r="BV22" s="917" t="s">
        <v>35</v>
      </c>
      <c r="BW22" s="961"/>
      <c r="BX22" s="961"/>
      <c r="BY22" s="960"/>
      <c r="BZ22" s="960"/>
      <c r="CA22" s="960"/>
      <c r="CB22" s="960"/>
      <c r="CC22" s="960"/>
      <c r="CD22" s="960"/>
      <c r="CE22" s="960"/>
      <c r="CF22" s="960"/>
      <c r="CG22" s="960"/>
      <c r="CH22" s="960"/>
      <c r="CI22" s="960"/>
      <c r="CJ22" s="960"/>
      <c r="CK22" s="960"/>
      <c r="CL22" s="960"/>
      <c r="CM22" s="960"/>
      <c r="CN22" s="960"/>
      <c r="CO22" s="960"/>
      <c r="CP22" s="960"/>
      <c r="CQ22" s="960"/>
      <c r="CR22" s="960"/>
      <c r="CS22" s="960"/>
      <c r="CT22" s="960"/>
      <c r="CU22" s="960"/>
      <c r="CV22" s="960"/>
      <c r="CW22" s="960"/>
      <c r="CX22" s="960"/>
      <c r="CY22" s="960"/>
      <c r="CZ22" s="960"/>
    </row>
    <row r="23" s="133" customFormat="true" ht="15" customHeight="true" x14ac:dyDescent="0.2">
      <c r="A23" s="1188"/>
      <c r="B23" s="280" t="s">
        <v>48</v>
      </c>
      <c r="C23" s="1059">
        <v>100</v>
      </c>
      <c r="D23" s="1060">
        <v>100</v>
      </c>
      <c r="E23" s="1060">
        <v>100</v>
      </c>
      <c r="F23" s="1060">
        <v>100</v>
      </c>
      <c r="G23" s="1061">
        <v>100</v>
      </c>
      <c r="H23" s="1062">
        <v>100</v>
      </c>
      <c r="I23" s="1060">
        <v>100</v>
      </c>
      <c r="J23" s="1060">
        <v>100</v>
      </c>
      <c r="K23" s="1060">
        <v>100</v>
      </c>
      <c r="L23" s="1063">
        <v>100</v>
      </c>
      <c r="M23" s="1064">
        <v>100</v>
      </c>
      <c r="N23" s="1060">
        <v>100</v>
      </c>
      <c r="O23" s="1060">
        <v>100</v>
      </c>
      <c r="P23" s="1060">
        <v>100</v>
      </c>
      <c r="Q23" s="1063">
        <v>100</v>
      </c>
      <c r="R23" s="1064">
        <v>100</v>
      </c>
      <c r="S23" s="1060">
        <v>100</v>
      </c>
      <c r="T23" s="1060">
        <v>100</v>
      </c>
      <c r="U23" s="1060">
        <v>100</v>
      </c>
      <c r="V23" s="1065">
        <v>100</v>
      </c>
      <c r="W23" s="842"/>
      <c r="X23" s="842"/>
      <c r="Y23" s="843"/>
      <c r="Z23" s="843"/>
      <c r="AA23" s="843"/>
      <c r="AB23" s="843"/>
      <c r="AC23" s="843"/>
      <c r="AD23" s="843"/>
      <c r="AE23" s="843"/>
      <c r="AF23" s="843"/>
      <c r="AG23" s="843"/>
      <c r="AH23" s="843"/>
      <c r="AI23" s="843"/>
      <c r="AJ23" s="843"/>
      <c r="AK23" s="843"/>
      <c r="AL23" s="843"/>
      <c r="AM23" s="843"/>
      <c r="AN23" s="843"/>
      <c r="AO23" s="843"/>
      <c r="AP23" s="843"/>
      <c r="AQ23" s="843"/>
      <c r="AR23" s="843"/>
      <c r="AS23" s="843"/>
      <c r="AT23" s="843"/>
      <c r="AU23" s="843"/>
      <c r="AV23" s="843"/>
      <c r="AW23" s="843"/>
      <c r="AX23" s="843"/>
      <c r="AY23" s="843"/>
      <c r="AZ23" s="244"/>
      <c r="BA23" s="1189"/>
      <c r="BB23" s="166" t="s">
        <v>48</v>
      </c>
      <c r="BC23" s="778" t="s">
        <v>35</v>
      </c>
      <c r="BD23" s="781" t="s">
        <v>35</v>
      </c>
      <c r="BE23" s="781" t="s">
        <v>35</v>
      </c>
      <c r="BF23" s="781" t="s">
        <v>35</v>
      </c>
      <c r="BG23" s="785" t="s">
        <v>35</v>
      </c>
      <c r="BH23" s="789" t="s">
        <v>35</v>
      </c>
      <c r="BI23" s="781" t="s">
        <v>35</v>
      </c>
      <c r="BJ23" s="781" t="s">
        <v>35</v>
      </c>
      <c r="BK23" s="781" t="s">
        <v>35</v>
      </c>
      <c r="BL23" s="785" t="s">
        <v>35</v>
      </c>
      <c r="BM23" s="789" t="s">
        <v>35</v>
      </c>
      <c r="BN23" s="781" t="s">
        <v>35</v>
      </c>
      <c r="BO23" s="781" t="s">
        <v>35</v>
      </c>
      <c r="BP23" s="781" t="s">
        <v>35</v>
      </c>
      <c r="BQ23" s="785" t="s">
        <v>35</v>
      </c>
      <c r="BR23" s="789" t="s">
        <v>35</v>
      </c>
      <c r="BS23" s="781" t="s">
        <v>35</v>
      </c>
      <c r="BT23" s="781" t="s">
        <v>35</v>
      </c>
      <c r="BU23" s="781" t="s">
        <v>35</v>
      </c>
      <c r="BV23" s="918" t="s">
        <v>35</v>
      </c>
      <c r="BW23" s="962"/>
      <c r="BX23" s="962"/>
      <c r="BY23" s="963"/>
      <c r="BZ23" s="963"/>
      <c r="CA23" s="963"/>
      <c r="CB23" s="963"/>
      <c r="CC23" s="963"/>
      <c r="CD23" s="963"/>
      <c r="CE23" s="963"/>
      <c r="CF23" s="963"/>
      <c r="CG23" s="963"/>
      <c r="CH23" s="963"/>
      <c r="CI23" s="963"/>
      <c r="CJ23" s="963"/>
      <c r="CK23" s="963"/>
      <c r="CL23" s="963"/>
      <c r="CM23" s="963"/>
      <c r="CN23" s="963"/>
      <c r="CO23" s="963"/>
      <c r="CP23" s="963"/>
      <c r="CQ23" s="963"/>
      <c r="CR23" s="963"/>
      <c r="CS23" s="963"/>
      <c r="CT23" s="963"/>
      <c r="CU23" s="963"/>
      <c r="CV23" s="963"/>
      <c r="CW23" s="963"/>
      <c r="CX23" s="963"/>
      <c r="CY23" s="963"/>
      <c r="CZ23" s="963"/>
    </row>
    <row r="24" s="134" customFormat="true" ht="15" hidden="true" customHeight="true" x14ac:dyDescent="0.2">
      <c r="A24" s="1171" t="s">
        <v>47</v>
      </c>
      <c r="B24" s="274" t="s">
        <v>59</v>
      </c>
      <c r="C24" s="324"/>
      <c r="D24" s="325"/>
      <c r="E24" s="325"/>
      <c r="F24" s="325"/>
      <c r="G24" s="326"/>
      <c r="H24" s="327"/>
      <c r="I24" s="325"/>
      <c r="J24" s="325"/>
      <c r="K24" s="325"/>
      <c r="L24" s="328"/>
      <c r="M24" s="324"/>
      <c r="N24" s="325"/>
      <c r="O24" s="325"/>
      <c r="P24" s="325"/>
      <c r="Q24" s="326"/>
      <c r="R24" s="327"/>
      <c r="S24" s="325"/>
      <c r="T24" s="325"/>
      <c r="U24" s="325"/>
      <c r="V24" s="328"/>
      <c r="W24" s="844"/>
      <c r="X24" s="844"/>
      <c r="Y24" s="844"/>
      <c r="Z24" s="844"/>
      <c r="AA24" s="844"/>
      <c r="AB24" s="844"/>
      <c r="AC24" s="844"/>
      <c r="AD24" s="844"/>
      <c r="AE24" s="844"/>
      <c r="AF24" s="844"/>
      <c r="AG24" s="844"/>
      <c r="AH24" s="844"/>
      <c r="AI24" s="844"/>
      <c r="AJ24" s="844"/>
      <c r="AK24" s="844"/>
      <c r="AL24" s="844"/>
      <c r="AM24" s="844"/>
      <c r="AN24" s="844"/>
      <c r="AO24" s="844"/>
      <c r="AP24" s="844"/>
      <c r="AQ24" s="844"/>
      <c r="AR24" s="844"/>
      <c r="AS24" s="844"/>
      <c r="AT24" s="844"/>
      <c r="AU24" s="844"/>
      <c r="AV24" s="844"/>
      <c r="AW24" s="844"/>
      <c r="AX24" s="844"/>
      <c r="AY24" s="844"/>
      <c r="AZ24" s="233"/>
      <c r="BB24" s="136"/>
      <c r="BW24" s="233"/>
      <c r="BX24" s="233"/>
      <c r="BY24" s="233"/>
      <c r="BZ24" s="233"/>
      <c r="CA24" s="233"/>
      <c r="CB24" s="233"/>
      <c r="CC24" s="233"/>
      <c r="CD24" s="233"/>
      <c r="CE24" s="233"/>
      <c r="CF24" s="233"/>
      <c r="CG24" s="233"/>
      <c r="CH24" s="233"/>
      <c r="CI24" s="233"/>
      <c r="CJ24" s="233"/>
      <c r="CK24" s="233"/>
      <c r="CL24" s="233"/>
      <c r="CM24" s="233"/>
      <c r="CN24" s="233"/>
      <c r="CO24" s="233"/>
      <c r="CP24" s="233"/>
      <c r="CQ24" s="233"/>
      <c r="CR24" s="233"/>
      <c r="CS24" s="233"/>
      <c r="CT24" s="233"/>
      <c r="CU24" s="233"/>
      <c r="CV24" s="233"/>
      <c r="CW24" s="233"/>
      <c r="CX24" s="233"/>
      <c r="CY24" s="233"/>
      <c r="CZ24" s="233"/>
    </row>
    <row r="25" s="134" customFormat="true" ht="15" hidden="true" customHeight="true" x14ac:dyDescent="0.2">
      <c r="A25" s="1172"/>
      <c r="B25" s="265" t="s">
        <v>58</v>
      </c>
      <c r="C25" s="329"/>
      <c r="D25" s="330"/>
      <c r="E25" s="330"/>
      <c r="F25" s="330"/>
      <c r="G25" s="331"/>
      <c r="H25" s="332"/>
      <c r="I25" s="330"/>
      <c r="J25" s="330"/>
      <c r="K25" s="330"/>
      <c r="L25" s="333"/>
      <c r="M25" s="329"/>
      <c r="N25" s="330"/>
      <c r="O25" s="330"/>
      <c r="P25" s="330"/>
      <c r="Q25" s="331"/>
      <c r="R25" s="332"/>
      <c r="S25" s="330"/>
      <c r="T25" s="330"/>
      <c r="U25" s="330"/>
      <c r="V25" s="333"/>
      <c r="W25" s="844"/>
      <c r="X25" s="844"/>
      <c r="Y25" s="844"/>
      <c r="Z25" s="844"/>
      <c r="AA25" s="844"/>
      <c r="AB25" s="844"/>
      <c r="AC25" s="844"/>
      <c r="AD25" s="844"/>
      <c r="AE25" s="844"/>
      <c r="AF25" s="844"/>
      <c r="AG25" s="844"/>
      <c r="AH25" s="844"/>
      <c r="AI25" s="844"/>
      <c r="AJ25" s="844"/>
      <c r="AK25" s="844"/>
      <c r="AL25" s="844"/>
      <c r="AM25" s="844"/>
      <c r="AN25" s="844"/>
      <c r="AO25" s="844"/>
      <c r="AP25" s="844"/>
      <c r="AQ25" s="844"/>
      <c r="AR25" s="844"/>
      <c r="AS25" s="844"/>
      <c r="AT25" s="844"/>
      <c r="AU25" s="844"/>
      <c r="AV25" s="844"/>
      <c r="AW25" s="844"/>
      <c r="AX25" s="844"/>
      <c r="AY25" s="844"/>
      <c r="AZ25" s="233"/>
      <c r="BB25" s="136"/>
      <c r="BW25" s="233"/>
      <c r="BX25" s="233"/>
      <c r="BY25" s="233"/>
      <c r="BZ25" s="233"/>
      <c r="CA25" s="233"/>
      <c r="CB25" s="233"/>
      <c r="CC25" s="233"/>
      <c r="CD25" s="233"/>
      <c r="CE25" s="233"/>
      <c r="CF25" s="233"/>
      <c r="CG25" s="233"/>
      <c r="CH25" s="233"/>
      <c r="CI25" s="233"/>
      <c r="CJ25" s="233"/>
      <c r="CK25" s="233"/>
      <c r="CL25" s="233"/>
      <c r="CM25" s="233"/>
      <c r="CN25" s="233"/>
      <c r="CO25" s="233"/>
      <c r="CP25" s="233"/>
      <c r="CQ25" s="233"/>
      <c r="CR25" s="233"/>
      <c r="CS25" s="233"/>
      <c r="CT25" s="233"/>
      <c r="CU25" s="233"/>
      <c r="CV25" s="233"/>
      <c r="CW25" s="233"/>
      <c r="CX25" s="233"/>
      <c r="CY25" s="233"/>
      <c r="CZ25" s="233"/>
    </row>
    <row r="26" s="134" customFormat="true" ht="15" hidden="true" customHeight="true" x14ac:dyDescent="0.2">
      <c r="A26" s="1173"/>
      <c r="B26" s="266" t="s">
        <v>46</v>
      </c>
      <c r="C26" s="334"/>
      <c r="D26" s="335"/>
      <c r="E26" s="335"/>
      <c r="F26" s="335"/>
      <c r="G26" s="336"/>
      <c r="H26" s="337"/>
      <c r="I26" s="335"/>
      <c r="J26" s="335"/>
      <c r="K26" s="335"/>
      <c r="L26" s="338"/>
      <c r="M26" s="334"/>
      <c r="N26" s="335"/>
      <c r="O26" s="335"/>
      <c r="P26" s="335"/>
      <c r="Q26" s="338"/>
      <c r="R26" s="446"/>
      <c r="S26" s="419"/>
      <c r="T26" s="419"/>
      <c r="U26" s="419"/>
      <c r="V26" s="796"/>
      <c r="W26" s="844"/>
      <c r="X26" s="844"/>
      <c r="Y26" s="844"/>
      <c r="Z26" s="844"/>
      <c r="AA26" s="844"/>
      <c r="AB26" s="844"/>
      <c r="AC26" s="844"/>
      <c r="AD26" s="844"/>
      <c r="AE26" s="844"/>
      <c r="AF26" s="844"/>
      <c r="AG26" s="844"/>
      <c r="AH26" s="844"/>
      <c r="AI26" s="844"/>
      <c r="AJ26" s="844"/>
      <c r="AK26" s="844"/>
      <c r="AL26" s="844"/>
      <c r="AM26" s="844"/>
      <c r="AN26" s="844"/>
      <c r="AO26" s="844"/>
      <c r="AP26" s="844"/>
      <c r="AQ26" s="844"/>
      <c r="AR26" s="844"/>
      <c r="AS26" s="844"/>
      <c r="AT26" s="844"/>
      <c r="AU26" s="844"/>
      <c r="AV26" s="844"/>
      <c r="AW26" s="844"/>
      <c r="AX26" s="844"/>
      <c r="AY26" s="844"/>
      <c r="AZ26" s="233"/>
      <c r="BB26" s="136"/>
      <c r="BW26" s="233"/>
      <c r="BX26" s="233"/>
      <c r="BY26" s="233"/>
      <c r="BZ26" s="233"/>
      <c r="CA26" s="233"/>
      <c r="CB26" s="233"/>
      <c r="CC26" s="233"/>
      <c r="CD26" s="233"/>
      <c r="CE26" s="233"/>
      <c r="CF26" s="233"/>
      <c r="CG26" s="233"/>
      <c r="CH26" s="233"/>
      <c r="CI26" s="233"/>
      <c r="CJ26" s="233"/>
      <c r="CK26" s="233"/>
      <c r="CL26" s="233"/>
      <c r="CM26" s="233"/>
      <c r="CN26" s="233"/>
      <c r="CO26" s="233"/>
      <c r="CP26" s="233"/>
      <c r="CQ26" s="233"/>
      <c r="CR26" s="233"/>
      <c r="CS26" s="233"/>
      <c r="CT26" s="233"/>
      <c r="CU26" s="233"/>
      <c r="CV26" s="233"/>
      <c r="CW26" s="233"/>
      <c r="CX26" s="233"/>
      <c r="CY26" s="233"/>
      <c r="CZ26" s="233"/>
    </row>
    <row r="27" s="133" customFormat="true" ht="15" customHeight="true" x14ac:dyDescent="0.2">
      <c r="B27" s="195"/>
      <c r="C27" s="1174" t="s">
        <v>115</v>
      </c>
      <c r="D27" s="1175"/>
      <c r="E27" s="1175"/>
      <c r="F27" s="1175"/>
      <c r="G27" s="1176"/>
      <c r="H27" s="1177" t="s">
        <v>38</v>
      </c>
      <c r="I27" s="1178"/>
      <c r="J27" s="1178"/>
      <c r="K27" s="1178"/>
      <c r="L27" s="1179"/>
      <c r="M27" s="1180" t="s">
        <v>37</v>
      </c>
      <c r="N27" s="1181"/>
      <c r="O27" s="1181"/>
      <c r="P27" s="1181"/>
      <c r="Q27" s="1182"/>
      <c r="R27" s="689" t="s">
        <v>141</v>
      </c>
      <c r="S27" s="444"/>
      <c r="T27" s="444"/>
      <c r="U27" s="444"/>
      <c r="V27" s="444"/>
      <c r="W27" s="845"/>
      <c r="X27" s="845"/>
      <c r="Y27" s="846"/>
      <c r="Z27" s="832"/>
      <c r="AA27" s="832"/>
      <c r="AB27" s="832"/>
      <c r="AC27" s="832"/>
      <c r="AD27" s="832"/>
      <c r="AE27" s="832"/>
      <c r="AF27" s="832"/>
      <c r="AG27" s="832"/>
      <c r="AH27" s="832"/>
      <c r="AI27" s="832"/>
      <c r="AJ27" s="832"/>
      <c r="AK27" s="832"/>
      <c r="AL27" s="832"/>
      <c r="AM27" s="832"/>
      <c r="AN27" s="832"/>
      <c r="AO27" s="832"/>
      <c r="AP27" s="832"/>
      <c r="AQ27" s="832"/>
      <c r="AR27" s="832"/>
      <c r="AS27" s="832"/>
      <c r="AT27" s="832"/>
      <c r="AU27" s="832"/>
      <c r="AV27" s="832"/>
      <c r="AW27" s="832"/>
      <c r="AX27" s="832"/>
      <c r="AY27" s="832"/>
      <c r="AZ27" s="232"/>
      <c r="BA27" s="234" t="s">
        <v>131</v>
      </c>
      <c r="BB27" s="118" t="s">
        <v>96</v>
      </c>
      <c r="BC27" s="1183" t="s">
        <v>115</v>
      </c>
      <c r="BD27" s="1165"/>
      <c r="BE27" s="1165"/>
      <c r="BF27" s="1165"/>
      <c r="BG27" s="1166"/>
      <c r="BH27" s="1164" t="s">
        <v>38</v>
      </c>
      <c r="BI27" s="1165"/>
      <c r="BJ27" s="1165"/>
      <c r="BK27" s="1165"/>
      <c r="BL27" s="1166"/>
      <c r="BM27" s="1164" t="s">
        <v>37</v>
      </c>
      <c r="BN27" s="1165"/>
      <c r="BO27" s="1165"/>
      <c r="BP27" s="1165"/>
      <c r="BQ27" s="1166"/>
      <c r="BR27" s="701" t="s">
        <v>141</v>
      </c>
      <c r="BS27" s="467"/>
      <c r="BT27" s="467"/>
      <c r="BU27" s="467"/>
      <c r="BV27" s="467"/>
      <c r="BW27" s="964"/>
      <c r="BX27" s="964"/>
      <c r="BY27" s="965"/>
      <c r="BZ27" s="232"/>
      <c r="CA27" s="232"/>
      <c r="CB27" s="232"/>
      <c r="CC27" s="232"/>
      <c r="CD27" s="232"/>
      <c r="CE27" s="232"/>
      <c r="CF27" s="232"/>
      <c r="CG27" s="232"/>
      <c r="CH27" s="232"/>
      <c r="CI27" s="232"/>
      <c r="CJ27" s="232"/>
      <c r="CK27" s="232"/>
      <c r="CL27" s="232"/>
      <c r="CM27" s="232"/>
      <c r="CN27" s="232"/>
      <c r="CO27" s="232"/>
      <c r="CP27" s="232"/>
      <c r="CQ27" s="232"/>
      <c r="CR27" s="232"/>
      <c r="CS27" s="232"/>
      <c r="CT27" s="232"/>
      <c r="CU27" s="232"/>
      <c r="CV27" s="232"/>
      <c r="CW27" s="232"/>
      <c r="CX27" s="232"/>
      <c r="CY27" s="232"/>
      <c r="CZ27" s="232"/>
    </row>
    <row r="28" s="133" customFormat="true" ht="12.75" x14ac:dyDescent="0.2">
      <c r="A28" s="196" t="s">
        <v>69</v>
      </c>
      <c r="B28" s="269"/>
      <c r="C28" s="386" t="s">
        <v>0</v>
      </c>
      <c r="D28" s="387" t="s">
        <v>1</v>
      </c>
      <c r="E28" s="387" t="s">
        <v>2</v>
      </c>
      <c r="F28" s="387" t="s">
        <v>3</v>
      </c>
      <c r="G28" s="388" t="s">
        <v>4</v>
      </c>
      <c r="H28" s="304" t="s">
        <v>0</v>
      </c>
      <c r="I28" s="302" t="s">
        <v>1</v>
      </c>
      <c r="J28" s="302" t="s">
        <v>2</v>
      </c>
      <c r="K28" s="302" t="s">
        <v>3</v>
      </c>
      <c r="L28" s="305" t="s">
        <v>4</v>
      </c>
      <c r="M28" s="306" t="s">
        <v>0</v>
      </c>
      <c r="N28" s="302" t="s">
        <v>1</v>
      </c>
      <c r="O28" s="302" t="s">
        <v>2</v>
      </c>
      <c r="P28" s="302" t="s">
        <v>3</v>
      </c>
      <c r="Q28" s="303" t="s">
        <v>4</v>
      </c>
      <c r="R28" s="306" t="s">
        <v>156</v>
      </c>
      <c r="S28" s="302" t="s">
        <v>157</v>
      </c>
      <c r="T28" s="302" t="s">
        <v>158</v>
      </c>
      <c r="U28" s="302" t="s">
        <v>159</v>
      </c>
      <c r="V28" s="797" t="s">
        <v>160</v>
      </c>
      <c r="W28" s="847"/>
      <c r="X28" s="847"/>
      <c r="Y28" s="847"/>
      <c r="Z28" s="847"/>
      <c r="AA28" s="847"/>
      <c r="AB28" s="847"/>
      <c r="AC28" s="847"/>
      <c r="AD28" s="847"/>
      <c r="AE28" s="847"/>
      <c r="AF28" s="847"/>
      <c r="AG28" s="847"/>
      <c r="AH28" s="847"/>
      <c r="AI28" s="847"/>
      <c r="AJ28" s="847"/>
      <c r="AK28" s="847"/>
      <c r="AL28" s="847"/>
      <c r="AM28" s="847"/>
      <c r="AN28" s="847"/>
      <c r="AO28" s="847"/>
      <c r="AP28" s="847"/>
      <c r="AQ28" s="847"/>
      <c r="AR28" s="847"/>
      <c r="AS28" s="847"/>
      <c r="AT28" s="847"/>
      <c r="AU28" s="847"/>
      <c r="AV28" s="847"/>
      <c r="AW28" s="847"/>
      <c r="AX28" s="847"/>
      <c r="AY28" s="847"/>
      <c r="AZ28" s="232"/>
      <c r="BA28" s="209" t="s">
        <v>120</v>
      </c>
      <c r="BB28" s="208"/>
      <c r="BC28" s="451" t="s">
        <v>0</v>
      </c>
      <c r="BD28" s="184" t="s">
        <v>1</v>
      </c>
      <c r="BE28" s="184" t="s">
        <v>2</v>
      </c>
      <c r="BF28" s="184" t="s">
        <v>3</v>
      </c>
      <c r="BG28" s="452" t="s">
        <v>4</v>
      </c>
      <c r="BH28" s="462" t="s">
        <v>0</v>
      </c>
      <c r="BI28" s="184" t="s">
        <v>1</v>
      </c>
      <c r="BJ28" s="184" t="s">
        <v>2</v>
      </c>
      <c r="BK28" s="184" t="s">
        <v>3</v>
      </c>
      <c r="BL28" s="452" t="s">
        <v>4</v>
      </c>
      <c r="BM28" s="462" t="s">
        <v>0</v>
      </c>
      <c r="BN28" s="184" t="s">
        <v>1</v>
      </c>
      <c r="BO28" s="184" t="s">
        <v>2</v>
      </c>
      <c r="BP28" s="184" t="s">
        <v>3</v>
      </c>
      <c r="BQ28" s="452" t="s">
        <v>4</v>
      </c>
      <c r="BR28" s="462" t="s">
        <v>156</v>
      </c>
      <c r="BS28" s="184" t="s">
        <v>157</v>
      </c>
      <c r="BT28" s="184" t="s">
        <v>158</v>
      </c>
      <c r="BU28" s="184" t="s">
        <v>159</v>
      </c>
      <c r="BV28" s="919" t="s">
        <v>160</v>
      </c>
      <c r="BW28" s="966"/>
      <c r="BX28" s="966"/>
      <c r="BY28" s="967"/>
      <c r="BZ28" s="967"/>
      <c r="CA28" s="967"/>
      <c r="CB28" s="967"/>
      <c r="CC28" s="967"/>
      <c r="CD28" s="967"/>
      <c r="CE28" s="967"/>
      <c r="CF28" s="967"/>
      <c r="CG28" s="967"/>
      <c r="CH28" s="967"/>
      <c r="CI28" s="967"/>
      <c r="CJ28" s="967"/>
      <c r="CK28" s="967"/>
      <c r="CL28" s="967"/>
      <c r="CM28" s="967"/>
      <c r="CN28" s="967"/>
      <c r="CO28" s="967"/>
      <c r="CP28" s="967"/>
      <c r="CQ28" s="967"/>
      <c r="CR28" s="967"/>
      <c r="CS28" s="967"/>
      <c r="CT28" s="967"/>
      <c r="CU28" s="967"/>
      <c r="CV28" s="967"/>
      <c r="CW28" s="967"/>
      <c r="CX28" s="967"/>
      <c r="CY28" s="967"/>
      <c r="CZ28" s="967"/>
    </row>
    <row r="29" s="133" customFormat="true" ht="15" customHeight="true" x14ac:dyDescent="0.2">
      <c r="A29" s="1167" t="s">
        <v>57</v>
      </c>
      <c r="B29" s="281" t="s">
        <v>49</v>
      </c>
      <c r="C29" s="506">
        <v>99.425535285245914</v>
      </c>
      <c r="D29" s="525">
        <v>98.454752121486351</v>
      </c>
      <c r="E29" s="525">
        <v>98.373637240206094</v>
      </c>
      <c r="F29" s="525">
        <v>99.334421920208626</v>
      </c>
      <c r="G29" s="544">
        <v>99.509725136318366</v>
      </c>
      <c r="H29" s="562">
        <v>98.119595934795825</v>
      </c>
      <c r="I29" s="525">
        <v>97.909937345536662</v>
      </c>
      <c r="J29" s="525">
        <v>100</v>
      </c>
      <c r="K29" s="525">
        <v>100</v>
      </c>
      <c r="L29" s="580">
        <v>100</v>
      </c>
      <c r="M29" s="593">
        <v>99.33365236071387</v>
      </c>
      <c r="N29" s="525">
        <v>98.582429040163746</v>
      </c>
      <c r="O29" s="525">
        <v>98.403235234758185</v>
      </c>
      <c r="P29" s="525">
        <v>99.128999331447602</v>
      </c>
      <c r="Q29" s="544">
        <v>99.36652626577343</v>
      </c>
      <c r="R29" s="593">
        <v>99.700078919370711</v>
      </c>
      <c r="S29" s="525">
        <v>99.712981554224925</v>
      </c>
      <c r="T29" s="525">
        <v>97.301327930055663</v>
      </c>
      <c r="U29" s="525">
        <v>98.872785405822441</v>
      </c>
      <c r="V29" s="798">
        <v>99.264516867406144</v>
      </c>
      <c r="W29" s="848"/>
      <c r="X29" s="848"/>
      <c r="Y29" s="849"/>
      <c r="Z29" s="849"/>
      <c r="AA29" s="849"/>
      <c r="AB29" s="849"/>
      <c r="AC29" s="849"/>
      <c r="AD29" s="849"/>
      <c r="AE29" s="849"/>
      <c r="AF29" s="849"/>
      <c r="AG29" s="849"/>
      <c r="AH29" s="849"/>
      <c r="AI29" s="849"/>
      <c r="AJ29" s="849"/>
      <c r="AK29" s="849"/>
      <c r="AL29" s="849"/>
      <c r="AM29" s="849"/>
      <c r="AN29" s="849"/>
      <c r="AO29" s="849"/>
      <c r="AP29" s="849"/>
      <c r="AQ29" s="849"/>
      <c r="AR29" s="849"/>
      <c r="AS29" s="849"/>
      <c r="AT29" s="849"/>
      <c r="AU29" s="849"/>
      <c r="AV29" s="849"/>
      <c r="AW29" s="849"/>
      <c r="AX29" s="849"/>
      <c r="AY29" s="849"/>
      <c r="AZ29" s="232"/>
      <c r="BA29" s="1169" t="s">
        <v>57</v>
      </c>
      <c r="BB29" s="167" t="s">
        <v>49</v>
      </c>
      <c r="BC29" s="610">
        <v>2631.8599579488728</v>
      </c>
      <c r="BD29" s="627">
        <v>2606.4901900873415</v>
      </c>
      <c r="BE29" s="627">
        <v>2600.3476711925628</v>
      </c>
      <c r="BF29" s="627">
        <v>2636.5261912161923</v>
      </c>
      <c r="BG29" s="645">
        <v>2627.1917254856767</v>
      </c>
      <c r="BH29" s="663">
        <v>600.15372533022708</v>
      </c>
      <c r="BI29" s="627">
        <v>594.64760774395666</v>
      </c>
      <c r="BJ29" s="627">
        <v>609.06444841336338</v>
      </c>
      <c r="BK29" s="627">
        <v>610.80481006524542</v>
      </c>
      <c r="BL29" s="645">
        <v>611.66631836864929</v>
      </c>
      <c r="BM29" s="663">
        <v>2030.3187018385399</v>
      </c>
      <c r="BN29" s="627">
        <v>2000.3319630837034</v>
      </c>
      <c r="BO29" s="627">
        <v>2004.5040641482383</v>
      </c>
      <c r="BP29" s="627">
        <v>2010.5439238488257</v>
      </c>
      <c r="BQ29" s="645">
        <v>2030.3801730899011</v>
      </c>
      <c r="BR29" s="663">
        <v>717.5511254895199</v>
      </c>
      <c r="BS29" s="627">
        <v>937.88220610505698</v>
      </c>
      <c r="BT29" s="627">
        <v>158.18760564774257</v>
      </c>
      <c r="BU29" s="627">
        <v>9226.8284550838544</v>
      </c>
      <c r="BV29" s="920">
        <v>2061.9663436044843</v>
      </c>
      <c r="BW29" s="968"/>
      <c r="BX29" s="968"/>
      <c r="BY29" s="969"/>
      <c r="BZ29" s="969"/>
      <c r="CA29" s="969"/>
      <c r="CB29" s="969"/>
      <c r="CC29" s="969"/>
      <c r="CD29" s="969"/>
      <c r="CE29" s="969"/>
      <c r="CF29" s="969"/>
      <c r="CG29" s="969"/>
      <c r="CH29" s="969"/>
      <c r="CI29" s="969"/>
      <c r="CJ29" s="969"/>
      <c r="CK29" s="969"/>
      <c r="CL29" s="969"/>
      <c r="CM29" s="969"/>
      <c r="CN29" s="969"/>
      <c r="CO29" s="969"/>
      <c r="CP29" s="969"/>
      <c r="CQ29" s="969"/>
      <c r="CR29" s="969"/>
      <c r="CS29" s="969"/>
      <c r="CT29" s="969"/>
      <c r="CU29" s="969"/>
      <c r="CV29" s="969"/>
      <c r="CW29" s="969"/>
      <c r="CX29" s="969"/>
      <c r="CY29" s="969"/>
      <c r="CZ29" s="970"/>
    </row>
    <row r="30" s="133" customFormat="true" ht="15" customHeight="true" x14ac:dyDescent="0.2">
      <c r="A30" s="1168"/>
      <c r="B30" s="282" t="s">
        <v>48</v>
      </c>
      <c r="C30" s="507">
        <v>0.57446471475407546</v>
      </c>
      <c r="D30" s="526">
        <v>1.5452478785136396</v>
      </c>
      <c r="E30" s="526">
        <v>1.6263627597939139</v>
      </c>
      <c r="F30" s="526">
        <v>0.66557807979138761</v>
      </c>
      <c r="G30" s="545">
        <v>0.49027486368164519</v>
      </c>
      <c r="H30" s="563">
        <v>1.8804040652041971</v>
      </c>
      <c r="I30" s="526">
        <v>2.0900626544633343</v>
      </c>
      <c r="J30" s="526">
        <v>0</v>
      </c>
      <c r="K30" s="526">
        <v>0</v>
      </c>
      <c r="L30" s="581">
        <v>0</v>
      </c>
      <c r="M30" s="594">
        <v>0.66634763928611518</v>
      </c>
      <c r="N30" s="526">
        <v>1.4175709598362471</v>
      </c>
      <c r="O30" s="526">
        <v>1.5967647652418184</v>
      </c>
      <c r="P30" s="526">
        <v>0.87100066855241887</v>
      </c>
      <c r="Q30" s="545">
        <v>0.63347373422656261</v>
      </c>
      <c r="R30" s="594">
        <v>0.29992108062929762</v>
      </c>
      <c r="S30" s="526">
        <v>0.28701844577505919</v>
      </c>
      <c r="T30" s="526">
        <v>2.6986720699443612</v>
      </c>
      <c r="U30" s="526">
        <v>1.1272145941775713</v>
      </c>
      <c r="V30" s="799">
        <v>0.73548313259384246</v>
      </c>
      <c r="W30" s="850"/>
      <c r="X30" s="850"/>
      <c r="Y30" s="851"/>
      <c r="Z30" s="851"/>
      <c r="AA30" s="851"/>
      <c r="AB30" s="851"/>
      <c r="AC30" s="851"/>
      <c r="AD30" s="851"/>
      <c r="AE30" s="851"/>
      <c r="AF30" s="851"/>
      <c r="AG30" s="851"/>
      <c r="AH30" s="851"/>
      <c r="AI30" s="851"/>
      <c r="AJ30" s="851"/>
      <c r="AK30" s="851"/>
      <c r="AL30" s="851"/>
      <c r="AM30" s="851"/>
      <c r="AN30" s="851"/>
      <c r="AO30" s="851"/>
      <c r="AP30" s="851"/>
      <c r="AQ30" s="851"/>
      <c r="AR30" s="851"/>
      <c r="AS30" s="851"/>
      <c r="AT30" s="851"/>
      <c r="AU30" s="851"/>
      <c r="AV30" s="851"/>
      <c r="AW30" s="851"/>
      <c r="AX30" s="851"/>
      <c r="AY30" s="851"/>
      <c r="AZ30" s="232"/>
      <c r="BA30" s="1170"/>
      <c r="BB30" s="168" t="s">
        <v>48</v>
      </c>
      <c r="BC30" s="611">
        <v>15.206462561938347</v>
      </c>
      <c r="BD30" s="628">
        <v>40.908877934395768</v>
      </c>
      <c r="BE30" s="628">
        <v>42.990263790062883</v>
      </c>
      <c r="BF30" s="628">
        <v>17.665719553680457</v>
      </c>
      <c r="BG30" s="646">
        <v>12.94392144399497</v>
      </c>
      <c r="BH30" s="664">
        <v>11.50159144161533</v>
      </c>
      <c r="BI30" s="628">
        <v>12.693816288794331</v>
      </c>
      <c r="BJ30" s="628">
        <v>0</v>
      </c>
      <c r="BK30" s="628">
        <v>0</v>
      </c>
      <c r="BL30" s="646">
        <v>0</v>
      </c>
      <c r="BM30" s="664">
        <v>13.619735525839054</v>
      </c>
      <c r="BN30" s="628">
        <v>28.763873324164337</v>
      </c>
      <c r="BO30" s="628">
        <v>32.52658770598395</v>
      </c>
      <c r="BP30" s="628">
        <v>17.665719553680457</v>
      </c>
      <c r="BQ30" s="646">
        <v>12.94392144399497</v>
      </c>
      <c r="BR30" s="664">
        <v>2.158561069321006</v>
      </c>
      <c r="BS30" s="628">
        <v>2.6996434057081045</v>
      </c>
      <c r="BT30" s="628">
        <v>4.3873653346212</v>
      </c>
      <c r="BU30" s="628">
        <v>105.19189532138881</v>
      </c>
      <c r="BV30" s="921">
        <v>15.277780153033309</v>
      </c>
      <c r="BW30" s="971"/>
      <c r="BX30" s="971"/>
      <c r="BY30" s="972"/>
      <c r="BZ30" s="972"/>
      <c r="CA30" s="972"/>
      <c r="CB30" s="972"/>
      <c r="CC30" s="972"/>
      <c r="CD30" s="972"/>
      <c r="CE30" s="972"/>
      <c r="CF30" s="972"/>
      <c r="CG30" s="972"/>
      <c r="CH30" s="972"/>
      <c r="CI30" s="972"/>
      <c r="CJ30" s="972"/>
      <c r="CK30" s="972"/>
      <c r="CL30" s="972"/>
      <c r="CM30" s="972"/>
      <c r="CN30" s="972"/>
      <c r="CO30" s="972"/>
      <c r="CP30" s="972"/>
      <c r="CQ30" s="972"/>
      <c r="CR30" s="972"/>
      <c r="CS30" s="972"/>
      <c r="CT30" s="972"/>
      <c r="CU30" s="972"/>
      <c r="CV30" s="972"/>
      <c r="CW30" s="972"/>
      <c r="CX30" s="972"/>
      <c r="CY30" s="972"/>
      <c r="CZ30" s="973"/>
    </row>
    <row r="31" s="133" customFormat="true" ht="15" customHeight="true" x14ac:dyDescent="0.2">
      <c r="A31" s="1168" t="s">
        <v>104</v>
      </c>
      <c r="B31" s="282" t="s">
        <v>49</v>
      </c>
      <c r="C31" s="507">
        <v>10.928407151357792</v>
      </c>
      <c r="D31" s="526">
        <v>17.950744849195253</v>
      </c>
      <c r="E31" s="526">
        <v>24.5266357563581</v>
      </c>
      <c r="F31" s="526">
        <v>27.312099637566767</v>
      </c>
      <c r="G31" s="545">
        <v>38.907474846577983</v>
      </c>
      <c r="H31" s="563">
        <v>23.216706990183532</v>
      </c>
      <c r="I31" s="526">
        <v>33.294311193338174</v>
      </c>
      <c r="J31" s="526">
        <v>37.139180844493161</v>
      </c>
      <c r="K31" s="526">
        <v>48.493895813969019</v>
      </c>
      <c r="L31" s="581">
        <v>51.916192115903968</v>
      </c>
      <c r="M31" s="594">
        <v>7.8228113979218588</v>
      </c>
      <c r="N31" s="526">
        <v>17.353491032195187</v>
      </c>
      <c r="O31" s="526">
        <v>18.361502247300507</v>
      </c>
      <c r="P31" s="526">
        <v>23.458956309505503</v>
      </c>
      <c r="Q31" s="545">
        <v>30.291038508758479</v>
      </c>
      <c r="R31" s="594">
        <v>5.966277583020303</v>
      </c>
      <c r="S31" s="526">
        <v>4.4170658175089947</v>
      </c>
      <c r="T31" s="526">
        <v>0.27565771271074863</v>
      </c>
      <c r="U31" s="526">
        <v>31.480279116712325</v>
      </c>
      <c r="V31" s="799">
        <v>6.8493329353066361</v>
      </c>
      <c r="W31" s="850"/>
      <c r="X31" s="850"/>
      <c r="Y31" s="851"/>
      <c r="Z31" s="851"/>
      <c r="AA31" s="851"/>
      <c r="AB31" s="851"/>
      <c r="AC31" s="851"/>
      <c r="AD31" s="851"/>
      <c r="AE31" s="851"/>
      <c r="AF31" s="851"/>
      <c r="AG31" s="851"/>
      <c r="AH31" s="851"/>
      <c r="AI31" s="851"/>
      <c r="AJ31" s="851"/>
      <c r="AK31" s="851"/>
      <c r="AL31" s="851"/>
      <c r="AM31" s="851"/>
      <c r="AN31" s="851"/>
      <c r="AO31" s="851"/>
      <c r="AP31" s="851"/>
      <c r="AQ31" s="851"/>
      <c r="AR31" s="851"/>
      <c r="AS31" s="851"/>
      <c r="AT31" s="851"/>
      <c r="AU31" s="851"/>
      <c r="AV31" s="851"/>
      <c r="AW31" s="851"/>
      <c r="AX31" s="851"/>
      <c r="AY31" s="851"/>
      <c r="AZ31" s="232"/>
      <c r="BA31" s="1170" t="s">
        <v>104</v>
      </c>
      <c r="BB31" s="168" t="s">
        <v>49</v>
      </c>
      <c r="BC31" s="611">
        <v>289.28219600029422</v>
      </c>
      <c r="BD31" s="628">
        <v>475.22785184055522</v>
      </c>
      <c r="BE31" s="628">
        <v>648.32186712282646</v>
      </c>
      <c r="BF31" s="628">
        <v>724.91553924170478</v>
      </c>
      <c r="BG31" s="646">
        <v>1027.2101127447008</v>
      </c>
      <c r="BH31" s="664">
        <v>142.00622268479754</v>
      </c>
      <c r="BI31" s="628">
        <v>202.21014372351564</v>
      </c>
      <c r="BJ31" s="628">
        <v>226.20154695575377</v>
      </c>
      <c r="BK31" s="628">
        <v>296.20304821975145</v>
      </c>
      <c r="BL31" s="646">
        <v>317.55386095254477</v>
      </c>
      <c r="BM31" s="664">
        <v>159.89344904464659</v>
      </c>
      <c r="BN31" s="628">
        <v>352.11896400568526</v>
      </c>
      <c r="BO31" s="628">
        <v>374.02942891841315</v>
      </c>
      <c r="BP31" s="628">
        <v>475.79681411097118</v>
      </c>
      <c r="BQ31" s="646">
        <v>618.94408833400291</v>
      </c>
      <c r="BR31" s="664">
        <v>42.939877691985814</v>
      </c>
      <c r="BS31" s="628">
        <v>41.546119360433899</v>
      </c>
      <c r="BT31" s="628">
        <v>0.44815044645014723</v>
      </c>
      <c r="BU31" s="628">
        <v>2937.7460535359655</v>
      </c>
      <c r="BV31" s="921">
        <v>142.27736591524541</v>
      </c>
      <c r="BW31" s="971"/>
      <c r="BX31" s="971"/>
      <c r="BY31" s="972"/>
      <c r="BZ31" s="972"/>
      <c r="CA31" s="972"/>
      <c r="CB31" s="972"/>
      <c r="CC31" s="972"/>
      <c r="CD31" s="972"/>
      <c r="CE31" s="972"/>
      <c r="CF31" s="972"/>
      <c r="CG31" s="972"/>
      <c r="CH31" s="972"/>
      <c r="CI31" s="972"/>
      <c r="CJ31" s="972"/>
      <c r="CK31" s="972"/>
      <c r="CL31" s="972"/>
      <c r="CM31" s="972"/>
      <c r="CN31" s="972"/>
      <c r="CO31" s="972"/>
      <c r="CP31" s="972"/>
      <c r="CQ31" s="972"/>
      <c r="CR31" s="972"/>
      <c r="CS31" s="972"/>
      <c r="CT31" s="972"/>
      <c r="CU31" s="972"/>
      <c r="CV31" s="972"/>
      <c r="CW31" s="972"/>
      <c r="CX31" s="972"/>
      <c r="CY31" s="972"/>
      <c r="CZ31" s="973"/>
    </row>
    <row r="32" s="133" customFormat="true" ht="15" customHeight="true" x14ac:dyDescent="0.2">
      <c r="A32" s="1168"/>
      <c r="B32" s="282" t="s">
        <v>48</v>
      </c>
      <c r="C32" s="507">
        <v>89.071592848642283</v>
      </c>
      <c r="D32" s="526">
        <v>82.049255150804825</v>
      </c>
      <c r="E32" s="526">
        <v>75.473364243641853</v>
      </c>
      <c r="F32" s="526">
        <v>72.687900362433297</v>
      </c>
      <c r="G32" s="545">
        <v>61.092525153422031</v>
      </c>
      <c r="H32" s="563">
        <v>76.783293009816504</v>
      </c>
      <c r="I32" s="526">
        <v>66.705688806661826</v>
      </c>
      <c r="J32" s="526">
        <v>62.860819155506874</v>
      </c>
      <c r="K32" s="526">
        <v>51.506104186030996</v>
      </c>
      <c r="L32" s="581">
        <v>48.083807884095997</v>
      </c>
      <c r="M32" s="594">
        <v>92.177188602078104</v>
      </c>
      <c r="N32" s="526">
        <v>82.646508967804834</v>
      </c>
      <c r="O32" s="526">
        <v>81.63849775269945</v>
      </c>
      <c r="P32" s="526">
        <v>76.54104369049449</v>
      </c>
      <c r="Q32" s="545">
        <v>69.708961491241467</v>
      </c>
      <c r="R32" s="594">
        <v>94.033722416979685</v>
      </c>
      <c r="S32" s="526">
        <v>95.582934182491002</v>
      </c>
      <c r="T32" s="526">
        <v>99.724342287289261</v>
      </c>
      <c r="U32" s="526">
        <v>68.519720883287633</v>
      </c>
      <c r="V32" s="799">
        <v>93.150667064693323</v>
      </c>
      <c r="W32" s="850"/>
      <c r="X32" s="850"/>
      <c r="Y32" s="851"/>
      <c r="Z32" s="851"/>
      <c r="AA32" s="851"/>
      <c r="AB32" s="851"/>
      <c r="AC32" s="851"/>
      <c r="AD32" s="851"/>
      <c r="AE32" s="851"/>
      <c r="AF32" s="851"/>
      <c r="AG32" s="851"/>
      <c r="AH32" s="851"/>
      <c r="AI32" s="851"/>
      <c r="AJ32" s="851"/>
      <c r="AK32" s="851"/>
      <c r="AL32" s="851"/>
      <c r="AM32" s="851"/>
      <c r="AN32" s="851"/>
      <c r="AO32" s="851"/>
      <c r="AP32" s="851"/>
      <c r="AQ32" s="851"/>
      <c r="AR32" s="851"/>
      <c r="AS32" s="851"/>
      <c r="AT32" s="851"/>
      <c r="AU32" s="851"/>
      <c r="AV32" s="851"/>
      <c r="AW32" s="851"/>
      <c r="AX32" s="851"/>
      <c r="AY32" s="851"/>
      <c r="AZ32" s="232"/>
      <c r="BA32" s="1170"/>
      <c r="BB32" s="168" t="s">
        <v>48</v>
      </c>
      <c r="BC32" s="611">
        <v>2357.7842245105194</v>
      </c>
      <c r="BD32" s="628">
        <v>2172.1712161811843</v>
      </c>
      <c r="BE32" s="628">
        <v>1995.0160678597977</v>
      </c>
      <c r="BF32" s="628">
        <v>1929.2763715281694</v>
      </c>
      <c r="BG32" s="646">
        <v>1612.925534184971</v>
      </c>
      <c r="BH32" s="664">
        <v>469.64909408704494</v>
      </c>
      <c r="BI32" s="628">
        <v>405.13128030923531</v>
      </c>
      <c r="BJ32" s="628">
        <v>382.86290145760984</v>
      </c>
      <c r="BK32" s="628">
        <v>314.60176184549408</v>
      </c>
      <c r="BL32" s="646">
        <v>294.11245741610429</v>
      </c>
      <c r="BM32" s="664">
        <v>1884.0449883197321</v>
      </c>
      <c r="BN32" s="628">
        <v>1676.9768724021831</v>
      </c>
      <c r="BO32" s="628">
        <v>1663.0012229358081</v>
      </c>
      <c r="BP32" s="628">
        <v>1552.4128292915345</v>
      </c>
      <c r="BQ32" s="646">
        <v>1424.380006199892</v>
      </c>
      <c r="BR32" s="664">
        <v>676.76980886685499</v>
      </c>
      <c r="BS32" s="628">
        <v>899.03573015033123</v>
      </c>
      <c r="BT32" s="628">
        <v>162.12682053591359</v>
      </c>
      <c r="BU32" s="628">
        <v>6394.2742968692728</v>
      </c>
      <c r="BV32" s="921">
        <v>1934.9667578422718</v>
      </c>
      <c r="BW32" s="971"/>
      <c r="BX32" s="971"/>
      <c r="BY32" s="972"/>
      <c r="BZ32" s="972"/>
      <c r="CA32" s="972"/>
      <c r="CB32" s="972"/>
      <c r="CC32" s="972"/>
      <c r="CD32" s="972"/>
      <c r="CE32" s="972"/>
      <c r="CF32" s="972"/>
      <c r="CG32" s="972"/>
      <c r="CH32" s="972"/>
      <c r="CI32" s="972"/>
      <c r="CJ32" s="972"/>
      <c r="CK32" s="972"/>
      <c r="CL32" s="972"/>
      <c r="CM32" s="972"/>
      <c r="CN32" s="972"/>
      <c r="CO32" s="972"/>
      <c r="CP32" s="972"/>
      <c r="CQ32" s="972"/>
      <c r="CR32" s="972"/>
      <c r="CS32" s="972"/>
      <c r="CT32" s="972"/>
      <c r="CU32" s="972"/>
      <c r="CV32" s="972"/>
      <c r="CW32" s="972"/>
      <c r="CX32" s="972"/>
      <c r="CY32" s="972"/>
      <c r="CZ32" s="973"/>
    </row>
    <row r="33" s="133" customFormat="true" ht="15" customHeight="true" x14ac:dyDescent="0.2">
      <c r="A33" s="1168" t="s">
        <v>105</v>
      </c>
      <c r="B33" s="282" t="s">
        <v>49</v>
      </c>
      <c r="C33" s="507">
        <v>19.408934200179555</v>
      </c>
      <c r="D33" s="526">
        <v>44.167501094511934</v>
      </c>
      <c r="E33" s="526">
        <v>58.016236628230999</v>
      </c>
      <c r="F33" s="526">
        <v>66.007672831584685</v>
      </c>
      <c r="G33" s="545">
        <v>73.762834274963694</v>
      </c>
      <c r="H33" s="563">
        <v>48.186636420086927</v>
      </c>
      <c r="I33" s="526">
        <v>76.648707534069288</v>
      </c>
      <c r="J33" s="526">
        <v>81.985327704296523</v>
      </c>
      <c r="K33" s="526">
        <v>84.002862001560871</v>
      </c>
      <c r="L33" s="581">
        <v>83.680351789688004</v>
      </c>
      <c r="M33" s="594">
        <v>16.389474954653259</v>
      </c>
      <c r="N33" s="526">
        <v>36.829547798077073</v>
      </c>
      <c r="O33" s="526">
        <v>52.533983150010755</v>
      </c>
      <c r="P33" s="526">
        <v>54.553802211603951</v>
      </c>
      <c r="Q33" s="545">
        <v>67.17477455798047</v>
      </c>
      <c r="R33" s="594">
        <v>45.772400422666891</v>
      </c>
      <c r="S33" s="526">
        <v>6.0322118171435211</v>
      </c>
      <c r="T33" s="526">
        <v>10.402373578047014</v>
      </c>
      <c r="U33" s="526">
        <v>61.166402529174434</v>
      </c>
      <c r="V33" s="799">
        <v>38.748103426496797</v>
      </c>
      <c r="W33" s="850"/>
      <c r="X33" s="850"/>
      <c r="Y33" s="851"/>
      <c r="Z33" s="851"/>
      <c r="AA33" s="851"/>
      <c r="AB33" s="851"/>
      <c r="AC33" s="851"/>
      <c r="AD33" s="851"/>
      <c r="AE33" s="851"/>
      <c r="AF33" s="851"/>
      <c r="AG33" s="851"/>
      <c r="AH33" s="851"/>
      <c r="AI33" s="851"/>
      <c r="AJ33" s="851"/>
      <c r="AK33" s="851"/>
      <c r="AL33" s="851"/>
      <c r="AM33" s="851"/>
      <c r="AN33" s="851"/>
      <c r="AO33" s="851"/>
      <c r="AP33" s="851"/>
      <c r="AQ33" s="851"/>
      <c r="AR33" s="851"/>
      <c r="AS33" s="851"/>
      <c r="AT33" s="851"/>
      <c r="AU33" s="851"/>
      <c r="AV33" s="851"/>
      <c r="AW33" s="851"/>
      <c r="AX33" s="851"/>
      <c r="AY33" s="851"/>
      <c r="AZ33" s="232"/>
      <c r="BA33" s="1170" t="s">
        <v>105</v>
      </c>
      <c r="BB33" s="168" t="s">
        <v>49</v>
      </c>
      <c r="BC33" s="611">
        <v>513.76737979199163</v>
      </c>
      <c r="BD33" s="628">
        <v>1169.2900123445997</v>
      </c>
      <c r="BE33" s="628">
        <v>1533.565191243315</v>
      </c>
      <c r="BF33" s="628">
        <v>1751.9703127833634</v>
      </c>
      <c r="BG33" s="646">
        <v>1947.4388818789744</v>
      </c>
      <c r="BH33" s="664">
        <v>294.73612363697862</v>
      </c>
      <c r="BI33" s="628">
        <v>465.51935184011489</v>
      </c>
      <c r="BJ33" s="628">
        <v>499.34348396206195</v>
      </c>
      <c r="BK33" s="628">
        <v>513.09352169800411</v>
      </c>
      <c r="BL33" s="646">
        <v>511.84452698991873</v>
      </c>
      <c r="BM33" s="664">
        <v>334.99077828036616</v>
      </c>
      <c r="BN33" s="628">
        <v>747.30682093862742</v>
      </c>
      <c r="BO33" s="628">
        <v>1070.1333394056512</v>
      </c>
      <c r="BP33" s="628">
        <v>1106.4654772984809</v>
      </c>
      <c r="BQ33" s="646">
        <v>1372.5983539920403</v>
      </c>
      <c r="BR33" s="664">
        <v>329.42839961243345</v>
      </c>
      <c r="BS33" s="628">
        <v>56.737889476095468</v>
      </c>
      <c r="BT33" s="628">
        <v>16.911655825987005</v>
      </c>
      <c r="BU33" s="628">
        <v>5708.0611316333452</v>
      </c>
      <c r="BV33" s="921">
        <v>804.89270149439017</v>
      </c>
      <c r="BW33" s="971"/>
      <c r="BX33" s="971"/>
      <c r="BY33" s="972"/>
      <c r="BZ33" s="972"/>
      <c r="CA33" s="972"/>
      <c r="CB33" s="972"/>
      <c r="CC33" s="972"/>
      <c r="CD33" s="972"/>
      <c r="CE33" s="972"/>
      <c r="CF33" s="972"/>
      <c r="CG33" s="972"/>
      <c r="CH33" s="972"/>
      <c r="CI33" s="972"/>
      <c r="CJ33" s="972"/>
      <c r="CK33" s="972"/>
      <c r="CL33" s="972"/>
      <c r="CM33" s="972"/>
      <c r="CN33" s="972"/>
      <c r="CO33" s="972"/>
      <c r="CP33" s="972"/>
      <c r="CQ33" s="972"/>
      <c r="CR33" s="972"/>
      <c r="CS33" s="972"/>
      <c r="CT33" s="972"/>
      <c r="CU33" s="972"/>
      <c r="CV33" s="972"/>
      <c r="CW33" s="972"/>
      <c r="CX33" s="972"/>
      <c r="CY33" s="972"/>
      <c r="CZ33" s="973"/>
    </row>
    <row r="34" s="133" customFormat="true" ht="15" customHeight="true" x14ac:dyDescent="0.2">
      <c r="A34" s="1168"/>
      <c r="B34" s="282" t="s">
        <v>48</v>
      </c>
      <c r="C34" s="507">
        <v>80.59106579982047</v>
      </c>
      <c r="D34" s="526">
        <v>55.832498905488201</v>
      </c>
      <c r="E34" s="526">
        <v>41.983763371768944</v>
      </c>
      <c r="F34" s="526">
        <v>33.992327168415379</v>
      </c>
      <c r="G34" s="545">
        <v>26.237165725036338</v>
      </c>
      <c r="H34" s="563">
        <v>51.813363579913094</v>
      </c>
      <c r="I34" s="526">
        <v>23.351292465930729</v>
      </c>
      <c r="J34" s="526">
        <v>18.014672295703495</v>
      </c>
      <c r="K34" s="526">
        <v>15.997137998439134</v>
      </c>
      <c r="L34" s="581">
        <v>16.319648210311964</v>
      </c>
      <c r="M34" s="594">
        <v>83.610525045346691</v>
      </c>
      <c r="N34" s="526">
        <v>63.170452201922977</v>
      </c>
      <c r="O34" s="526">
        <v>47.466016849989231</v>
      </c>
      <c r="P34" s="526">
        <v>45.44619778839602</v>
      </c>
      <c r="Q34" s="545">
        <v>32.825225442019494</v>
      </c>
      <c r="R34" s="594">
        <v>54.227599577333088</v>
      </c>
      <c r="S34" s="526">
        <v>93.967788182856452</v>
      </c>
      <c r="T34" s="526">
        <v>89.597626421953024</v>
      </c>
      <c r="U34" s="526">
        <v>38.833597470825531</v>
      </c>
      <c r="V34" s="799">
        <v>61.251896573503174</v>
      </c>
      <c r="W34" s="850"/>
      <c r="X34" s="850"/>
      <c r="Y34" s="851"/>
      <c r="Z34" s="851"/>
      <c r="AA34" s="851"/>
      <c r="AB34" s="851"/>
      <c r="AC34" s="851"/>
      <c r="AD34" s="851"/>
      <c r="AE34" s="851"/>
      <c r="AF34" s="851"/>
      <c r="AG34" s="851"/>
      <c r="AH34" s="851"/>
      <c r="AI34" s="851"/>
      <c r="AJ34" s="851"/>
      <c r="AK34" s="851"/>
      <c r="AL34" s="851"/>
      <c r="AM34" s="851"/>
      <c r="AN34" s="851"/>
      <c r="AO34" s="851"/>
      <c r="AP34" s="851"/>
      <c r="AQ34" s="851"/>
      <c r="AR34" s="851"/>
      <c r="AS34" s="851"/>
      <c r="AT34" s="851"/>
      <c r="AU34" s="851"/>
      <c r="AV34" s="851"/>
      <c r="AW34" s="851"/>
      <c r="AX34" s="851"/>
      <c r="AY34" s="851"/>
      <c r="AZ34" s="232"/>
      <c r="BA34" s="1170"/>
      <c r="BB34" s="168" t="s">
        <v>48</v>
      </c>
      <c r="BC34" s="611">
        <v>2133.2990407188204</v>
      </c>
      <c r="BD34" s="628">
        <v>1478.1090556771414</v>
      </c>
      <c r="BE34" s="628">
        <v>1109.7727437393091</v>
      </c>
      <c r="BF34" s="628">
        <v>902.22159798651057</v>
      </c>
      <c r="BG34" s="646">
        <v>692.69676505069822</v>
      </c>
      <c r="BH34" s="664">
        <v>316.9191931348638</v>
      </c>
      <c r="BI34" s="628">
        <v>141.82207219263617</v>
      </c>
      <c r="BJ34" s="628">
        <v>109.72096445130148</v>
      </c>
      <c r="BK34" s="628">
        <v>97.711288367241352</v>
      </c>
      <c r="BL34" s="646">
        <v>99.821791378730367</v>
      </c>
      <c r="BM34" s="664">
        <v>1708.947659084012</v>
      </c>
      <c r="BN34" s="628">
        <v>1281.7890154692413</v>
      </c>
      <c r="BO34" s="628">
        <v>966.89731244857057</v>
      </c>
      <c r="BP34" s="628">
        <v>921.74416610402443</v>
      </c>
      <c r="BQ34" s="646">
        <v>670.72574054185486</v>
      </c>
      <c r="BR34" s="664">
        <v>390.28128694640725</v>
      </c>
      <c r="BS34" s="628">
        <v>883.84396003466941</v>
      </c>
      <c r="BT34" s="628">
        <v>145.6633151563768</v>
      </c>
      <c r="BU34" s="628">
        <v>3623.959218771894</v>
      </c>
      <c r="BV34" s="921">
        <v>1272.3514222631272</v>
      </c>
      <c r="BW34" s="971"/>
      <c r="BX34" s="971"/>
      <c r="BY34" s="972"/>
      <c r="BZ34" s="972"/>
      <c r="CA34" s="972"/>
      <c r="CB34" s="972"/>
      <c r="CC34" s="972"/>
      <c r="CD34" s="972"/>
      <c r="CE34" s="972"/>
      <c r="CF34" s="972"/>
      <c r="CG34" s="972"/>
      <c r="CH34" s="972"/>
      <c r="CI34" s="972"/>
      <c r="CJ34" s="972"/>
      <c r="CK34" s="972"/>
      <c r="CL34" s="972"/>
      <c r="CM34" s="972"/>
      <c r="CN34" s="972"/>
      <c r="CO34" s="972"/>
      <c r="CP34" s="972"/>
      <c r="CQ34" s="972"/>
      <c r="CR34" s="972"/>
      <c r="CS34" s="972"/>
      <c r="CT34" s="972"/>
      <c r="CU34" s="972"/>
      <c r="CV34" s="972"/>
      <c r="CW34" s="972"/>
      <c r="CX34" s="972"/>
      <c r="CY34" s="972"/>
      <c r="CZ34" s="973"/>
    </row>
    <row r="35" s="133" customFormat="true" ht="15" customHeight="true" x14ac:dyDescent="0.2">
      <c r="A35" s="1168" t="s">
        <v>55</v>
      </c>
      <c r="B35" s="282" t="s">
        <v>49</v>
      </c>
      <c r="C35" s="507">
        <v>99.425727515819801</v>
      </c>
      <c r="D35" s="526">
        <v>98.454752121486351</v>
      </c>
      <c r="E35" s="526">
        <v>98.462475439816359</v>
      </c>
      <c r="F35" s="526">
        <v>99.634034024371132</v>
      </c>
      <c r="G35" s="545">
        <v>99.651103245447885</v>
      </c>
      <c r="H35" s="563">
        <v>98.119595934795825</v>
      </c>
      <c r="I35" s="526">
        <v>97.909937345536662</v>
      </c>
      <c r="J35" s="526">
        <v>100</v>
      </c>
      <c r="K35" s="526">
        <v>100</v>
      </c>
      <c r="L35" s="581">
        <v>100</v>
      </c>
      <c r="M35" s="594">
        <v>99.333901314932774</v>
      </c>
      <c r="N35" s="526">
        <v>98.582429040163746</v>
      </c>
      <c r="O35" s="526">
        <v>98.518515475088194</v>
      </c>
      <c r="P35" s="526">
        <v>99.521083071816179</v>
      </c>
      <c r="Q35" s="545">
        <v>99.549197916642186</v>
      </c>
      <c r="R35" s="594">
        <v>100</v>
      </c>
      <c r="S35" s="526">
        <v>99.168894413538311</v>
      </c>
      <c r="T35" s="526">
        <v>97.890435138671378</v>
      </c>
      <c r="U35" s="526">
        <v>99.019497746702271</v>
      </c>
      <c r="V35" s="799">
        <v>99.377565391852357</v>
      </c>
      <c r="W35" s="850"/>
      <c r="X35" s="850"/>
      <c r="Y35" s="851"/>
      <c r="Z35" s="851"/>
      <c r="AA35" s="851"/>
      <c r="AB35" s="851"/>
      <c r="AC35" s="851"/>
      <c r="AD35" s="851"/>
      <c r="AE35" s="851"/>
      <c r="AF35" s="851"/>
      <c r="AG35" s="851"/>
      <c r="AH35" s="851"/>
      <c r="AI35" s="851"/>
      <c r="AJ35" s="851"/>
      <c r="AK35" s="851"/>
      <c r="AL35" s="851"/>
      <c r="AM35" s="851"/>
      <c r="AN35" s="851"/>
      <c r="AO35" s="851"/>
      <c r="AP35" s="851"/>
      <c r="AQ35" s="851"/>
      <c r="AR35" s="851"/>
      <c r="AS35" s="851"/>
      <c r="AT35" s="851"/>
      <c r="AU35" s="851"/>
      <c r="AV35" s="851"/>
      <c r="AW35" s="851"/>
      <c r="AX35" s="851"/>
      <c r="AY35" s="851"/>
      <c r="AZ35" s="232"/>
      <c r="BA35" s="1170" t="s">
        <v>55</v>
      </c>
      <c r="BB35" s="168" t="s">
        <v>49</v>
      </c>
      <c r="BC35" s="611">
        <v>2631.865046419844</v>
      </c>
      <c r="BD35" s="628">
        <v>2606.4901900873415</v>
      </c>
      <c r="BE35" s="628">
        <v>2602.6959650236163</v>
      </c>
      <c r="BF35" s="628">
        <v>2644.4784714485609</v>
      </c>
      <c r="BG35" s="646">
        <v>2630.9242993417606</v>
      </c>
      <c r="BH35" s="664">
        <v>600.15372533022708</v>
      </c>
      <c r="BI35" s="628">
        <v>594.64760774395666</v>
      </c>
      <c r="BJ35" s="628">
        <v>609.06444841336338</v>
      </c>
      <c r="BK35" s="628">
        <v>610.80481006524542</v>
      </c>
      <c r="BL35" s="646">
        <v>611.66631836864929</v>
      </c>
      <c r="BM35" s="664">
        <v>2030.3237903095114</v>
      </c>
      <c r="BN35" s="628">
        <v>2000.3319630837034</v>
      </c>
      <c r="BO35" s="628">
        <v>2006.8523579792918</v>
      </c>
      <c r="BP35" s="628">
        <v>2018.4962040811945</v>
      </c>
      <c r="BQ35" s="646">
        <v>2034.112746945985</v>
      </c>
      <c r="BR35" s="664">
        <v>719.70968655884087</v>
      </c>
      <c r="BS35" s="628">
        <v>932.76462121423651</v>
      </c>
      <c r="BT35" s="628">
        <v>159.14534652120457</v>
      </c>
      <c r="BU35" s="628">
        <v>9240.5196805913165</v>
      </c>
      <c r="BV35" s="921">
        <v>2064.3146374355379</v>
      </c>
      <c r="BW35" s="971"/>
      <c r="BX35" s="971"/>
      <c r="BY35" s="972"/>
      <c r="BZ35" s="972"/>
      <c r="CA35" s="972"/>
      <c r="CB35" s="972"/>
      <c r="CC35" s="972"/>
      <c r="CD35" s="972"/>
      <c r="CE35" s="972"/>
      <c r="CF35" s="972"/>
      <c r="CG35" s="972"/>
      <c r="CH35" s="972"/>
      <c r="CI35" s="972"/>
      <c r="CJ35" s="972"/>
      <c r="CK35" s="972"/>
      <c r="CL35" s="972"/>
      <c r="CM35" s="972"/>
      <c r="CN35" s="972"/>
      <c r="CO35" s="972"/>
      <c r="CP35" s="972"/>
      <c r="CQ35" s="972"/>
      <c r="CR35" s="972"/>
      <c r="CS35" s="972"/>
      <c r="CT35" s="972"/>
      <c r="CU35" s="972"/>
      <c r="CV35" s="972"/>
      <c r="CW35" s="972"/>
      <c r="CX35" s="972"/>
      <c r="CY35" s="972"/>
      <c r="CZ35" s="973"/>
    </row>
    <row r="36" s="133" customFormat="true" ht="15" customHeight="true" x14ac:dyDescent="0.2">
      <c r="A36" s="1168"/>
      <c r="B36" s="282" t="s">
        <v>48</v>
      </c>
      <c r="C36" s="507">
        <v>0.57427248418018961</v>
      </c>
      <c r="D36" s="526">
        <v>1.5452478785136396</v>
      </c>
      <c r="E36" s="526">
        <v>1.537524560183654</v>
      </c>
      <c r="F36" s="526">
        <v>0.36596597562887306</v>
      </c>
      <c r="G36" s="545">
        <v>0.34889675455210839</v>
      </c>
      <c r="H36" s="563">
        <v>1.8804040652041971</v>
      </c>
      <c r="I36" s="526">
        <v>2.0900626544633343</v>
      </c>
      <c r="J36" s="526">
        <v>0</v>
      </c>
      <c r="K36" s="526">
        <v>0</v>
      </c>
      <c r="L36" s="581">
        <v>0</v>
      </c>
      <c r="M36" s="594">
        <v>0.66609868506722769</v>
      </c>
      <c r="N36" s="526">
        <v>1.4175709598362471</v>
      </c>
      <c r="O36" s="526">
        <v>1.4814845249118045</v>
      </c>
      <c r="P36" s="526">
        <v>0.47891692818383469</v>
      </c>
      <c r="Q36" s="545">
        <v>0.45080208335781125</v>
      </c>
      <c r="R36" s="594">
        <v>0</v>
      </c>
      <c r="S36" s="526">
        <v>0.83110558646169319</v>
      </c>
      <c r="T36" s="526">
        <v>2.1095648613286482</v>
      </c>
      <c r="U36" s="526">
        <v>0.98050225329773999</v>
      </c>
      <c r="V36" s="799">
        <v>0.62243460814762708</v>
      </c>
      <c r="W36" s="850"/>
      <c r="X36" s="850"/>
      <c r="Y36" s="851"/>
      <c r="Z36" s="851"/>
      <c r="AA36" s="851"/>
      <c r="AB36" s="851"/>
      <c r="AC36" s="851"/>
      <c r="AD36" s="851"/>
      <c r="AE36" s="851"/>
      <c r="AF36" s="851"/>
      <c r="AG36" s="851"/>
      <c r="AH36" s="851"/>
      <c r="AI36" s="851"/>
      <c r="AJ36" s="851"/>
      <c r="AK36" s="851"/>
      <c r="AL36" s="851"/>
      <c r="AM36" s="851"/>
      <c r="AN36" s="851"/>
      <c r="AO36" s="851"/>
      <c r="AP36" s="851"/>
      <c r="AQ36" s="851"/>
      <c r="AR36" s="851"/>
      <c r="AS36" s="851"/>
      <c r="AT36" s="851"/>
      <c r="AU36" s="851"/>
      <c r="AV36" s="851"/>
      <c r="AW36" s="851"/>
      <c r="AX36" s="851"/>
      <c r="AY36" s="851"/>
      <c r="AZ36" s="232"/>
      <c r="BA36" s="1170"/>
      <c r="BB36" s="168" t="s">
        <v>48</v>
      </c>
      <c r="BC36" s="611">
        <v>15.201374090967063</v>
      </c>
      <c r="BD36" s="628">
        <v>40.908877934395768</v>
      </c>
      <c r="BE36" s="628">
        <v>40.641969959009295</v>
      </c>
      <c r="BF36" s="628">
        <v>9.7134393213115899</v>
      </c>
      <c r="BG36" s="646">
        <v>9.2113475879109359</v>
      </c>
      <c r="BH36" s="664">
        <v>11.50159144161533</v>
      </c>
      <c r="BI36" s="628">
        <v>12.693816288794331</v>
      </c>
      <c r="BJ36" s="628">
        <v>0</v>
      </c>
      <c r="BK36" s="628">
        <v>0</v>
      </c>
      <c r="BL36" s="646">
        <v>0</v>
      </c>
      <c r="BM36" s="664">
        <v>13.61464705486777</v>
      </c>
      <c r="BN36" s="628">
        <v>28.763873324164337</v>
      </c>
      <c r="BO36" s="628">
        <v>30.178293874930354</v>
      </c>
      <c r="BP36" s="628">
        <v>9.7134393213115899</v>
      </c>
      <c r="BQ36" s="646">
        <v>9.2113475879109359</v>
      </c>
      <c r="BR36" s="664">
        <v>0</v>
      </c>
      <c r="BS36" s="628">
        <v>7.8172282965286852</v>
      </c>
      <c r="BT36" s="628">
        <v>3.4296244611591917</v>
      </c>
      <c r="BU36" s="628">
        <v>91.500669813927061</v>
      </c>
      <c r="BV36" s="921">
        <v>12.929486321979716</v>
      </c>
      <c r="BW36" s="971"/>
      <c r="BX36" s="971"/>
      <c r="BY36" s="972"/>
      <c r="BZ36" s="972"/>
      <c r="CA36" s="972"/>
      <c r="CB36" s="972"/>
      <c r="CC36" s="972"/>
      <c r="CD36" s="972"/>
      <c r="CE36" s="972"/>
      <c r="CF36" s="972"/>
      <c r="CG36" s="972"/>
      <c r="CH36" s="972"/>
      <c r="CI36" s="972"/>
      <c r="CJ36" s="972"/>
      <c r="CK36" s="972"/>
      <c r="CL36" s="972"/>
      <c r="CM36" s="972"/>
      <c r="CN36" s="972"/>
      <c r="CO36" s="972"/>
      <c r="CP36" s="972"/>
      <c r="CQ36" s="972"/>
      <c r="CR36" s="972"/>
      <c r="CS36" s="972"/>
      <c r="CT36" s="972"/>
      <c r="CU36" s="972"/>
      <c r="CV36" s="972"/>
      <c r="CW36" s="972"/>
      <c r="CX36" s="972"/>
      <c r="CY36" s="972"/>
      <c r="CZ36" s="973"/>
    </row>
    <row r="37" s="133" customFormat="true" ht="15" customHeight="true" x14ac:dyDescent="0.2">
      <c r="A37" s="1168" t="s">
        <v>126</v>
      </c>
      <c r="B37" s="282" t="s">
        <v>49</v>
      </c>
      <c r="C37" s="507">
        <v>99.78785994752424</v>
      </c>
      <c r="D37" s="526">
        <v>100</v>
      </c>
      <c r="E37" s="526">
        <v>100</v>
      </c>
      <c r="F37" s="526">
        <v>100</v>
      </c>
      <c r="G37" s="545">
        <v>100</v>
      </c>
      <c r="H37" s="563">
        <v>100</v>
      </c>
      <c r="I37" s="526">
        <v>100</v>
      </c>
      <c r="J37" s="526">
        <v>100</v>
      </c>
      <c r="K37" s="526">
        <v>100</v>
      </c>
      <c r="L37" s="581">
        <v>100</v>
      </c>
      <c r="M37" s="594">
        <v>99.725063519635555</v>
      </c>
      <c r="N37" s="526">
        <v>100</v>
      </c>
      <c r="O37" s="526">
        <v>100</v>
      </c>
      <c r="P37" s="526">
        <v>100</v>
      </c>
      <c r="Q37" s="545">
        <v>100</v>
      </c>
      <c r="R37" s="594">
        <v>100</v>
      </c>
      <c r="S37" s="526">
        <v>99.404286801109492</v>
      </c>
      <c r="T37" s="526">
        <v>100</v>
      </c>
      <c r="U37" s="526">
        <v>100</v>
      </c>
      <c r="V37" s="799">
        <v>100</v>
      </c>
      <c r="W37" s="850"/>
      <c r="X37" s="850"/>
      <c r="Y37" s="851"/>
      <c r="Z37" s="851"/>
      <c r="AA37" s="851"/>
      <c r="AB37" s="851"/>
      <c r="AC37" s="851"/>
      <c r="AD37" s="851"/>
      <c r="AE37" s="851"/>
      <c r="AF37" s="851"/>
      <c r="AG37" s="851"/>
      <c r="AH37" s="851"/>
      <c r="AI37" s="851"/>
      <c r="AJ37" s="851"/>
      <c r="AK37" s="851"/>
      <c r="AL37" s="851"/>
      <c r="AM37" s="851"/>
      <c r="AN37" s="851"/>
      <c r="AO37" s="851"/>
      <c r="AP37" s="851"/>
      <c r="AQ37" s="851"/>
      <c r="AR37" s="851"/>
      <c r="AS37" s="851"/>
      <c r="AT37" s="851"/>
      <c r="AU37" s="851"/>
      <c r="AV37" s="851"/>
      <c r="AW37" s="851"/>
      <c r="AX37" s="851"/>
      <c r="AY37" s="851"/>
      <c r="AZ37" s="232"/>
      <c r="BA37" s="1170" t="s">
        <v>126</v>
      </c>
      <c r="BB37" s="168" t="s">
        <v>49</v>
      </c>
      <c r="BC37" s="611">
        <v>2628.0919492279895</v>
      </c>
      <c r="BD37" s="628">
        <v>2606.4901900873415</v>
      </c>
      <c r="BE37" s="628">
        <v>2600.3476711925628</v>
      </c>
      <c r="BF37" s="628">
        <v>2636.5261912161923</v>
      </c>
      <c r="BG37" s="646">
        <v>2627.1917254856767</v>
      </c>
      <c r="BH37" s="664">
        <v>600.15372533022708</v>
      </c>
      <c r="BI37" s="628">
        <v>594.64760774395666</v>
      </c>
      <c r="BJ37" s="628">
        <v>609.06444841336338</v>
      </c>
      <c r="BK37" s="628">
        <v>610.80481006524542</v>
      </c>
      <c r="BL37" s="646">
        <v>611.66631836864929</v>
      </c>
      <c r="BM37" s="664">
        <v>2026.5506931176569</v>
      </c>
      <c r="BN37" s="628">
        <v>2000.3319630837034</v>
      </c>
      <c r="BO37" s="628">
        <v>2004.5040641482383</v>
      </c>
      <c r="BP37" s="628">
        <v>2010.5439238488257</v>
      </c>
      <c r="BQ37" s="646">
        <v>2030.3801730899011</v>
      </c>
      <c r="BR37" s="664">
        <v>719.37020486045014</v>
      </c>
      <c r="BS37" s="628">
        <v>932.29511801324372</v>
      </c>
      <c r="BT37" s="628">
        <v>158.18760564774257</v>
      </c>
      <c r="BU37" s="628">
        <v>9226.8284550838544</v>
      </c>
      <c r="BV37" s="921">
        <v>2061.9663436044843</v>
      </c>
      <c r="BW37" s="971"/>
      <c r="BX37" s="971"/>
      <c r="BY37" s="972"/>
      <c r="BZ37" s="972"/>
      <c r="CA37" s="972"/>
      <c r="CB37" s="972"/>
      <c r="CC37" s="972"/>
      <c r="CD37" s="972"/>
      <c r="CE37" s="972"/>
      <c r="CF37" s="972"/>
      <c r="CG37" s="972"/>
      <c r="CH37" s="972"/>
      <c r="CI37" s="972"/>
      <c r="CJ37" s="972"/>
      <c r="CK37" s="972"/>
      <c r="CL37" s="972"/>
      <c r="CM37" s="972"/>
      <c r="CN37" s="972"/>
      <c r="CO37" s="972"/>
      <c r="CP37" s="972"/>
      <c r="CQ37" s="972"/>
      <c r="CR37" s="972"/>
      <c r="CS37" s="972"/>
      <c r="CT37" s="972"/>
      <c r="CU37" s="972"/>
      <c r="CV37" s="972"/>
      <c r="CW37" s="972"/>
      <c r="CX37" s="972"/>
      <c r="CY37" s="972"/>
      <c r="CZ37" s="973"/>
    </row>
    <row r="38" s="133" customFormat="true" ht="15" customHeight="true" x14ac:dyDescent="0.2">
      <c r="A38" s="1168"/>
      <c r="B38" s="282" t="s">
        <v>48</v>
      </c>
      <c r="C38" s="507">
        <v>0.21214005247575901</v>
      </c>
      <c r="D38" s="526">
        <v>0</v>
      </c>
      <c r="E38" s="526">
        <v>0</v>
      </c>
      <c r="F38" s="526">
        <v>0</v>
      </c>
      <c r="G38" s="545">
        <v>0</v>
      </c>
      <c r="H38" s="563">
        <v>0</v>
      </c>
      <c r="I38" s="526">
        <v>0</v>
      </c>
      <c r="J38" s="526">
        <v>0</v>
      </c>
      <c r="K38" s="526">
        <v>0</v>
      </c>
      <c r="L38" s="581">
        <v>0</v>
      </c>
      <c r="M38" s="594">
        <v>0.27493648036443763</v>
      </c>
      <c r="N38" s="526">
        <v>0</v>
      </c>
      <c r="O38" s="526">
        <v>0</v>
      </c>
      <c r="P38" s="526">
        <v>0</v>
      </c>
      <c r="Q38" s="545">
        <v>0</v>
      </c>
      <c r="R38" s="594">
        <v>0</v>
      </c>
      <c r="S38" s="526">
        <v>0.59571319889050711</v>
      </c>
      <c r="T38" s="526">
        <v>0</v>
      </c>
      <c r="U38" s="526">
        <v>0</v>
      </c>
      <c r="V38" s="799">
        <v>0</v>
      </c>
      <c r="W38" s="850"/>
      <c r="X38" s="850"/>
      <c r="Y38" s="851"/>
      <c r="Z38" s="851"/>
      <c r="AA38" s="851"/>
      <c r="AB38" s="851"/>
      <c r="AC38" s="851"/>
      <c r="AD38" s="851"/>
      <c r="AE38" s="851"/>
      <c r="AF38" s="851"/>
      <c r="AG38" s="851"/>
      <c r="AH38" s="851"/>
      <c r="AI38" s="851"/>
      <c r="AJ38" s="851"/>
      <c r="AK38" s="851"/>
      <c r="AL38" s="851"/>
      <c r="AM38" s="851"/>
      <c r="AN38" s="851"/>
      <c r="AO38" s="851"/>
      <c r="AP38" s="851"/>
      <c r="AQ38" s="851"/>
      <c r="AR38" s="851"/>
      <c r="AS38" s="851"/>
      <c r="AT38" s="851"/>
      <c r="AU38" s="851"/>
      <c r="AV38" s="851"/>
      <c r="AW38" s="851"/>
      <c r="AX38" s="851"/>
      <c r="AY38" s="851"/>
      <c r="AZ38" s="232"/>
      <c r="BA38" s="1170"/>
      <c r="BB38" s="168" t="s">
        <v>48</v>
      </c>
      <c r="BC38" s="611">
        <v>5.5870880918132944</v>
      </c>
      <c r="BD38" s="628">
        <v>0</v>
      </c>
      <c r="BE38" s="628">
        <v>0</v>
      </c>
      <c r="BF38" s="628">
        <v>0</v>
      </c>
      <c r="BG38" s="646">
        <v>0</v>
      </c>
      <c r="BH38" s="664">
        <v>0</v>
      </c>
      <c r="BI38" s="628">
        <v>0</v>
      </c>
      <c r="BJ38" s="628">
        <v>0</v>
      </c>
      <c r="BK38" s="628">
        <v>0</v>
      </c>
      <c r="BL38" s="646">
        <v>0</v>
      </c>
      <c r="BM38" s="664">
        <v>5.5870880918132944</v>
      </c>
      <c r="BN38" s="628">
        <v>0</v>
      </c>
      <c r="BO38" s="628">
        <v>0</v>
      </c>
      <c r="BP38" s="628">
        <v>0</v>
      </c>
      <c r="BQ38" s="646">
        <v>0</v>
      </c>
      <c r="BR38" s="664">
        <v>0</v>
      </c>
      <c r="BS38" s="628">
        <v>5.5870880918132944</v>
      </c>
      <c r="BT38" s="628">
        <v>0</v>
      </c>
      <c r="BU38" s="628">
        <v>0</v>
      </c>
      <c r="BV38" s="921">
        <v>0</v>
      </c>
      <c r="BW38" s="971"/>
      <c r="BX38" s="971"/>
      <c r="BY38" s="972"/>
      <c r="BZ38" s="972"/>
      <c r="CA38" s="972"/>
      <c r="CB38" s="972"/>
      <c r="CC38" s="972"/>
      <c r="CD38" s="972"/>
      <c r="CE38" s="972"/>
      <c r="CF38" s="972"/>
      <c r="CG38" s="972"/>
      <c r="CH38" s="972"/>
      <c r="CI38" s="972"/>
      <c r="CJ38" s="972"/>
      <c r="CK38" s="972"/>
      <c r="CL38" s="972"/>
      <c r="CM38" s="972"/>
      <c r="CN38" s="972"/>
      <c r="CO38" s="972"/>
      <c r="CP38" s="972"/>
      <c r="CQ38" s="972"/>
      <c r="CR38" s="972"/>
      <c r="CS38" s="972"/>
      <c r="CT38" s="972"/>
      <c r="CU38" s="972"/>
      <c r="CV38" s="972"/>
      <c r="CW38" s="972"/>
      <c r="CX38" s="972"/>
      <c r="CY38" s="972"/>
      <c r="CZ38" s="973"/>
    </row>
    <row r="39" s="133" customFormat="true" ht="15" customHeight="true" x14ac:dyDescent="0.2">
      <c r="A39" s="1168" t="s">
        <v>123</v>
      </c>
      <c r="B39" s="282" t="s">
        <v>49</v>
      </c>
      <c r="C39" s="507">
        <v>96.379299177013181</v>
      </c>
      <c r="D39" s="526">
        <v>92.491909397497267</v>
      </c>
      <c r="E39" s="526">
        <v>91.993123046401749</v>
      </c>
      <c r="F39" s="526">
        <v>93.615824497099482</v>
      </c>
      <c r="G39" s="545">
        <v>97.69929044972497</v>
      </c>
      <c r="H39" s="563">
        <v>83.12510745618124</v>
      </c>
      <c r="I39" s="526">
        <v>92.378174909017915</v>
      </c>
      <c r="J39" s="526">
        <v>97.012940770555474</v>
      </c>
      <c r="K39" s="526">
        <v>100</v>
      </c>
      <c r="L39" s="581">
        <v>97.875193792049913</v>
      </c>
      <c r="M39" s="594">
        <v>97.467151366241083</v>
      </c>
      <c r="N39" s="526">
        <v>94.847955984453165</v>
      </c>
      <c r="O39" s="526">
        <v>91.845458988186508</v>
      </c>
      <c r="P39" s="526">
        <v>94.766202037214711</v>
      </c>
      <c r="Q39" s="545">
        <v>93.940579228363319</v>
      </c>
      <c r="R39" s="594">
        <v>100</v>
      </c>
      <c r="S39" s="526">
        <v>78.424134514874723</v>
      </c>
      <c r="T39" s="526">
        <v>100</v>
      </c>
      <c r="U39" s="526">
        <v>95.039945743935391</v>
      </c>
      <c r="V39" s="799">
        <v>90.65193324032181</v>
      </c>
      <c r="W39" s="850"/>
      <c r="X39" s="850"/>
      <c r="Y39" s="851"/>
      <c r="Z39" s="851"/>
      <c r="AA39" s="851"/>
      <c r="AB39" s="851"/>
      <c r="AC39" s="851"/>
      <c r="AD39" s="851"/>
      <c r="AE39" s="851"/>
      <c r="AF39" s="851"/>
      <c r="AG39" s="851"/>
      <c r="AH39" s="851"/>
      <c r="AI39" s="851"/>
      <c r="AJ39" s="851"/>
      <c r="AK39" s="851"/>
      <c r="AL39" s="851"/>
      <c r="AM39" s="851"/>
      <c r="AN39" s="851"/>
      <c r="AO39" s="851"/>
      <c r="AP39" s="851"/>
      <c r="AQ39" s="851"/>
      <c r="AR39" s="851"/>
      <c r="AS39" s="851"/>
      <c r="AT39" s="851"/>
      <c r="AU39" s="851"/>
      <c r="AV39" s="851"/>
      <c r="AW39" s="851"/>
      <c r="AX39" s="851"/>
      <c r="AY39" s="851"/>
      <c r="AZ39" s="232"/>
      <c r="BA39" s="1170" t="s">
        <v>123</v>
      </c>
      <c r="BB39" s="168" t="s">
        <v>49</v>
      </c>
      <c r="BC39" s="611">
        <v>278.80815314895722</v>
      </c>
      <c r="BD39" s="628">
        <v>439.54731415603891</v>
      </c>
      <c r="BE39" s="628">
        <v>596.41153295903098</v>
      </c>
      <c r="BF39" s="628">
        <v>678.63565896871671</v>
      </c>
      <c r="BG39" s="646">
        <v>1003.5769915793926</v>
      </c>
      <c r="BH39" s="664">
        <v>118.04282520120198</v>
      </c>
      <c r="BI39" s="628">
        <v>186.79804025268581</v>
      </c>
      <c r="BJ39" s="628">
        <v>219.44477277026562</v>
      </c>
      <c r="BK39" s="628">
        <v>296.20304821975145</v>
      </c>
      <c r="BL39" s="646">
        <v>310.80645680143988</v>
      </c>
      <c r="BM39" s="664">
        <v>155.84359000504926</v>
      </c>
      <c r="BN39" s="628">
        <v>333.97763999302487</v>
      </c>
      <c r="BO39" s="628">
        <v>343.52904574100938</v>
      </c>
      <c r="BP39" s="628">
        <v>450.89457014703385</v>
      </c>
      <c r="BQ39" s="646">
        <v>581.43966168067504</v>
      </c>
      <c r="BR39" s="664">
        <v>42.939877691985814</v>
      </c>
      <c r="BS39" s="628">
        <v>32.582184532937092</v>
      </c>
      <c r="BT39" s="628">
        <v>0.44815044645014723</v>
      </c>
      <c r="BU39" s="628">
        <v>2792.0322553751848</v>
      </c>
      <c r="BV39" s="921">
        <v>128.97718276557666</v>
      </c>
      <c r="BW39" s="971"/>
      <c r="BX39" s="971"/>
      <c r="BY39" s="972"/>
      <c r="BZ39" s="972"/>
      <c r="CA39" s="972"/>
      <c r="CB39" s="972"/>
      <c r="CC39" s="972"/>
      <c r="CD39" s="972"/>
      <c r="CE39" s="972"/>
      <c r="CF39" s="972"/>
      <c r="CG39" s="972"/>
      <c r="CH39" s="972"/>
      <c r="CI39" s="972"/>
      <c r="CJ39" s="972"/>
      <c r="CK39" s="972"/>
      <c r="CL39" s="972"/>
      <c r="CM39" s="972"/>
      <c r="CN39" s="972"/>
      <c r="CO39" s="972"/>
      <c r="CP39" s="972"/>
      <c r="CQ39" s="972"/>
      <c r="CR39" s="972"/>
      <c r="CS39" s="972"/>
      <c r="CT39" s="972"/>
      <c r="CU39" s="972"/>
      <c r="CV39" s="972"/>
      <c r="CW39" s="972"/>
      <c r="CX39" s="972"/>
      <c r="CY39" s="972"/>
      <c r="CZ39" s="973"/>
    </row>
    <row r="40" s="133" customFormat="true" ht="15" customHeight="true" x14ac:dyDescent="0.2">
      <c r="A40" s="1168"/>
      <c r="B40" s="282" t="s">
        <v>48</v>
      </c>
      <c r="C40" s="507">
        <v>3.620700822986811</v>
      </c>
      <c r="D40" s="526">
        <v>7.5080906025027154</v>
      </c>
      <c r="E40" s="526">
        <v>8.0068769535982547</v>
      </c>
      <c r="F40" s="526">
        <v>6.3841755029005052</v>
      </c>
      <c r="G40" s="545">
        <v>2.3007095502750388</v>
      </c>
      <c r="H40" s="563">
        <v>16.874892543818731</v>
      </c>
      <c r="I40" s="526">
        <v>7.6218250909820675</v>
      </c>
      <c r="J40" s="526">
        <v>2.9870592294445379</v>
      </c>
      <c r="K40" s="526">
        <v>0</v>
      </c>
      <c r="L40" s="581">
        <v>2.1248062079501064</v>
      </c>
      <c r="M40" s="594">
        <v>2.5328486337588956</v>
      </c>
      <c r="N40" s="526">
        <v>5.152044015546827</v>
      </c>
      <c r="O40" s="526">
        <v>8.1545410118134871</v>
      </c>
      <c r="P40" s="526">
        <v>5.2337979627852906</v>
      </c>
      <c r="Q40" s="545">
        <v>6.0594207716366739</v>
      </c>
      <c r="R40" s="594">
        <v>0</v>
      </c>
      <c r="S40" s="526">
        <v>21.575865485125284</v>
      </c>
      <c r="T40" s="526">
        <v>0</v>
      </c>
      <c r="U40" s="526">
        <v>4.9600542560645655</v>
      </c>
      <c r="V40" s="799">
        <v>9.348066759678181</v>
      </c>
      <c r="W40" s="850"/>
      <c r="X40" s="850"/>
      <c r="Y40" s="851"/>
      <c r="Z40" s="851"/>
      <c r="AA40" s="851"/>
      <c r="AB40" s="851"/>
      <c r="AC40" s="851"/>
      <c r="AD40" s="851"/>
      <c r="AE40" s="851"/>
      <c r="AF40" s="851"/>
      <c r="AG40" s="851"/>
      <c r="AH40" s="851"/>
      <c r="AI40" s="851"/>
      <c r="AJ40" s="851"/>
      <c r="AK40" s="851"/>
      <c r="AL40" s="851"/>
      <c r="AM40" s="851"/>
      <c r="AN40" s="851"/>
      <c r="AO40" s="851"/>
      <c r="AP40" s="851"/>
      <c r="AQ40" s="851"/>
      <c r="AR40" s="851"/>
      <c r="AS40" s="851"/>
      <c r="AT40" s="851"/>
      <c r="AU40" s="851"/>
      <c r="AV40" s="851"/>
      <c r="AW40" s="851"/>
      <c r="AX40" s="851"/>
      <c r="AY40" s="851"/>
      <c r="AZ40" s="232"/>
      <c r="BA40" s="1170"/>
      <c r="BB40" s="168" t="s">
        <v>48</v>
      </c>
      <c r="BC40" s="611">
        <v>10.474042851336971</v>
      </c>
      <c r="BD40" s="628">
        <v>35.680537684516253</v>
      </c>
      <c r="BE40" s="628">
        <v>51.910334163795497</v>
      </c>
      <c r="BF40" s="628">
        <v>46.279880272988009</v>
      </c>
      <c r="BG40" s="646">
        <v>23.633121165308324</v>
      </c>
      <c r="BH40" s="664">
        <v>23.963397483595521</v>
      </c>
      <c r="BI40" s="628">
        <v>15.412103470829816</v>
      </c>
      <c r="BJ40" s="628">
        <v>6.7567741854881636</v>
      </c>
      <c r="BK40" s="628">
        <v>0</v>
      </c>
      <c r="BL40" s="646">
        <v>6.7474041511049201</v>
      </c>
      <c r="BM40" s="664">
        <v>4.0498590395973073</v>
      </c>
      <c r="BN40" s="628">
        <v>18.141324012660395</v>
      </c>
      <c r="BO40" s="628">
        <v>30.500383177403776</v>
      </c>
      <c r="BP40" s="628">
        <v>24.902243963937327</v>
      </c>
      <c r="BQ40" s="646">
        <v>37.504426653327819</v>
      </c>
      <c r="BR40" s="664">
        <v>0</v>
      </c>
      <c r="BS40" s="628">
        <v>8.9639348274968107</v>
      </c>
      <c r="BT40" s="628">
        <v>0</v>
      </c>
      <c r="BU40" s="628">
        <v>145.71379816077948</v>
      </c>
      <c r="BV40" s="921">
        <v>13.300183149668751</v>
      </c>
      <c r="BW40" s="971"/>
      <c r="BX40" s="971"/>
      <c r="BY40" s="972"/>
      <c r="BZ40" s="972"/>
      <c r="CA40" s="972"/>
      <c r="CB40" s="972"/>
      <c r="CC40" s="972"/>
      <c r="CD40" s="972"/>
      <c r="CE40" s="972"/>
      <c r="CF40" s="972"/>
      <c r="CG40" s="972"/>
      <c r="CH40" s="972"/>
      <c r="CI40" s="972"/>
      <c r="CJ40" s="972"/>
      <c r="CK40" s="972"/>
      <c r="CL40" s="972"/>
      <c r="CM40" s="972"/>
      <c r="CN40" s="972"/>
      <c r="CO40" s="972"/>
      <c r="CP40" s="972"/>
      <c r="CQ40" s="972"/>
      <c r="CR40" s="972"/>
      <c r="CS40" s="972"/>
      <c r="CT40" s="972"/>
      <c r="CU40" s="972"/>
      <c r="CV40" s="972"/>
      <c r="CW40" s="972"/>
      <c r="CX40" s="972"/>
      <c r="CY40" s="972"/>
      <c r="CZ40" s="973"/>
    </row>
    <row r="41" s="133" customFormat="true" ht="15" customHeight="true" x14ac:dyDescent="0.2">
      <c r="A41" s="1168" t="s">
        <v>56</v>
      </c>
      <c r="B41" s="282" t="s">
        <v>49</v>
      </c>
      <c r="C41" s="507">
        <v>1.587839999661075E-2</v>
      </c>
      <c r="D41" s="526">
        <v>0.1186636551368125</v>
      </c>
      <c r="E41" s="526">
        <v>0</v>
      </c>
      <c r="F41" s="526">
        <v>0.1441398786003219</v>
      </c>
      <c r="G41" s="545">
        <v>0</v>
      </c>
      <c r="H41" s="563">
        <v>0</v>
      </c>
      <c r="I41" s="526">
        <v>0</v>
      </c>
      <c r="J41" s="526">
        <v>0</v>
      </c>
      <c r="K41" s="526">
        <v>0</v>
      </c>
      <c r="L41" s="581">
        <v>0</v>
      </c>
      <c r="M41" s="594">
        <v>2.0574382522386109E-2</v>
      </c>
      <c r="N41" s="526">
        <v>0.15482066808178674</v>
      </c>
      <c r="O41" s="526">
        <v>0</v>
      </c>
      <c r="P41" s="526">
        <v>0.18875660595857016</v>
      </c>
      <c r="Q41" s="545">
        <v>0</v>
      </c>
      <c r="R41" s="594">
        <v>0</v>
      </c>
      <c r="S41" s="526">
        <v>0</v>
      </c>
      <c r="T41" s="526">
        <v>0.25808506282212185</v>
      </c>
      <c r="U41" s="526">
        <v>4.1029982500439661E-2</v>
      </c>
      <c r="V41" s="799">
        <v>0.15060116820109715</v>
      </c>
      <c r="W41" s="850"/>
      <c r="X41" s="850"/>
      <c r="Y41" s="851"/>
      <c r="Z41" s="851"/>
      <c r="AA41" s="851"/>
      <c r="AB41" s="851"/>
      <c r="AC41" s="851"/>
      <c r="AD41" s="851"/>
      <c r="AE41" s="851"/>
      <c r="AF41" s="851"/>
      <c r="AG41" s="851"/>
      <c r="AH41" s="851"/>
      <c r="AI41" s="851"/>
      <c r="AJ41" s="851"/>
      <c r="AK41" s="851"/>
      <c r="AL41" s="851"/>
      <c r="AM41" s="851"/>
      <c r="AN41" s="851"/>
      <c r="AO41" s="851"/>
      <c r="AP41" s="851"/>
      <c r="AQ41" s="851"/>
      <c r="AR41" s="851"/>
      <c r="AS41" s="851"/>
      <c r="AT41" s="851"/>
      <c r="AU41" s="851"/>
      <c r="AV41" s="851"/>
      <c r="AW41" s="851"/>
      <c r="AX41" s="851"/>
      <c r="AY41" s="851"/>
      <c r="AZ41" s="232"/>
      <c r="BA41" s="1170" t="s">
        <v>56</v>
      </c>
      <c r="BB41" s="168" t="s">
        <v>49</v>
      </c>
      <c r="BC41" s="611">
        <v>0.4195817159928798</v>
      </c>
      <c r="BD41" s="628">
        <v>3.1194741871289793</v>
      </c>
      <c r="BE41" s="628">
        <v>0</v>
      </c>
      <c r="BF41" s="628">
        <v>3.8172502382168401</v>
      </c>
      <c r="BG41" s="646">
        <v>0</v>
      </c>
      <c r="BH41" s="664">
        <v>0</v>
      </c>
      <c r="BI41" s="628">
        <v>0</v>
      </c>
      <c r="BJ41" s="628">
        <v>0</v>
      </c>
      <c r="BK41" s="628">
        <v>0</v>
      </c>
      <c r="BL41" s="646">
        <v>0</v>
      </c>
      <c r="BM41" s="664">
        <v>0.4195817159928798</v>
      </c>
      <c r="BN41" s="628">
        <v>3.1194741871289793</v>
      </c>
      <c r="BO41" s="628">
        <v>0</v>
      </c>
      <c r="BP41" s="628">
        <v>3.8172502382168401</v>
      </c>
      <c r="BQ41" s="646">
        <v>0</v>
      </c>
      <c r="BR41" s="664">
        <v>0</v>
      </c>
      <c r="BS41" s="628">
        <v>0</v>
      </c>
      <c r="BT41" s="628">
        <v>0.4195817159928798</v>
      </c>
      <c r="BU41" s="628">
        <v>3.8172502382168401</v>
      </c>
      <c r="BV41" s="921">
        <v>3.1194741871289793</v>
      </c>
      <c r="BW41" s="971"/>
      <c r="BX41" s="971"/>
      <c r="BY41" s="972"/>
      <c r="BZ41" s="972"/>
      <c r="CA41" s="972"/>
      <c r="CB41" s="972"/>
      <c r="CC41" s="972"/>
      <c r="CD41" s="972"/>
      <c r="CE41" s="972"/>
      <c r="CF41" s="972"/>
      <c r="CG41" s="972"/>
      <c r="CH41" s="972"/>
      <c r="CI41" s="972"/>
      <c r="CJ41" s="972"/>
      <c r="CK41" s="972"/>
      <c r="CL41" s="972"/>
      <c r="CM41" s="972"/>
      <c r="CN41" s="972"/>
      <c r="CO41" s="972"/>
      <c r="CP41" s="972"/>
      <c r="CQ41" s="972"/>
      <c r="CR41" s="972"/>
      <c r="CS41" s="972"/>
      <c r="CT41" s="972"/>
      <c r="CU41" s="972"/>
      <c r="CV41" s="972"/>
      <c r="CW41" s="972"/>
      <c r="CX41" s="972"/>
      <c r="CY41" s="972"/>
      <c r="CZ41" s="973"/>
    </row>
    <row r="42" s="133" customFormat="true" ht="15" customHeight="true" x14ac:dyDescent="0.2">
      <c r="A42" s="1168"/>
      <c r="B42" s="282" t="s">
        <v>48</v>
      </c>
      <c r="C42" s="507">
        <v>99.984121600003405</v>
      </c>
      <c r="D42" s="526">
        <v>99.8813363448632</v>
      </c>
      <c r="E42" s="526">
        <v>100</v>
      </c>
      <c r="F42" s="526">
        <v>99.855860121399687</v>
      </c>
      <c r="G42" s="545">
        <v>100</v>
      </c>
      <c r="H42" s="563">
        <v>100</v>
      </c>
      <c r="I42" s="526">
        <v>100</v>
      </c>
      <c r="J42" s="526">
        <v>100</v>
      </c>
      <c r="K42" s="526">
        <v>100</v>
      </c>
      <c r="L42" s="581">
        <v>100</v>
      </c>
      <c r="M42" s="594">
        <v>99.979425617477631</v>
      </c>
      <c r="N42" s="526">
        <v>99.845179331918217</v>
      </c>
      <c r="O42" s="526">
        <v>100</v>
      </c>
      <c r="P42" s="526">
        <v>99.811243394041441</v>
      </c>
      <c r="Q42" s="545">
        <v>100</v>
      </c>
      <c r="R42" s="594">
        <v>100</v>
      </c>
      <c r="S42" s="526">
        <v>100</v>
      </c>
      <c r="T42" s="526">
        <v>99.741914937177881</v>
      </c>
      <c r="U42" s="526">
        <v>99.958970017499553</v>
      </c>
      <c r="V42" s="799">
        <v>99.849398831798894</v>
      </c>
      <c r="W42" s="850"/>
      <c r="X42" s="850"/>
      <c r="Y42" s="851"/>
      <c r="Z42" s="851"/>
      <c r="AA42" s="851"/>
      <c r="AB42" s="851"/>
      <c r="AC42" s="851"/>
      <c r="AD42" s="851"/>
      <c r="AE42" s="851"/>
      <c r="AF42" s="851"/>
      <c r="AG42" s="851"/>
      <c r="AH42" s="851"/>
      <c r="AI42" s="851"/>
      <c r="AJ42" s="851"/>
      <c r="AK42" s="851"/>
      <c r="AL42" s="851"/>
      <c r="AM42" s="851"/>
      <c r="AN42" s="851"/>
      <c r="AO42" s="851"/>
      <c r="AP42" s="851"/>
      <c r="AQ42" s="851"/>
      <c r="AR42" s="851"/>
      <c r="AS42" s="851"/>
      <c r="AT42" s="851"/>
      <c r="AU42" s="851"/>
      <c r="AV42" s="851"/>
      <c r="AW42" s="851"/>
      <c r="AX42" s="851"/>
      <c r="AY42" s="851"/>
      <c r="AZ42" s="232"/>
      <c r="BA42" s="1170"/>
      <c r="BB42" s="168" t="s">
        <v>48</v>
      </c>
      <c r="BC42" s="611">
        <v>2642.048904292923</v>
      </c>
      <c r="BD42" s="628">
        <v>2625.7176230120108</v>
      </c>
      <c r="BE42" s="628">
        <v>2643.3379349826255</v>
      </c>
      <c r="BF42" s="628">
        <v>2644.4784714485609</v>
      </c>
      <c r="BG42" s="646">
        <v>2634.8381223935166</v>
      </c>
      <c r="BH42" s="664">
        <v>607.29399699267378</v>
      </c>
      <c r="BI42" s="628">
        <v>607.34142403275098</v>
      </c>
      <c r="BJ42" s="628">
        <v>609.06444841336338</v>
      </c>
      <c r="BK42" s="628">
        <v>610.80481006524542</v>
      </c>
      <c r="BL42" s="646">
        <v>611.66631836864929</v>
      </c>
      <c r="BM42" s="664">
        <v>2038.9209211464911</v>
      </c>
      <c r="BN42" s="628">
        <v>2011.7757111773094</v>
      </c>
      <c r="BO42" s="628">
        <v>2037.030651854222</v>
      </c>
      <c r="BP42" s="628">
        <v>2018.4962040811945</v>
      </c>
      <c r="BQ42" s="646">
        <v>2038.026569997741</v>
      </c>
      <c r="BR42" s="664">
        <v>719.70968655884087</v>
      </c>
      <c r="BS42" s="628">
        <v>940.58184951076521</v>
      </c>
      <c r="BT42" s="628">
        <v>162.15538926637086</v>
      </c>
      <c r="BU42" s="628">
        <v>9299.7456703063781</v>
      </c>
      <c r="BV42" s="921">
        <v>2068.2284604872939</v>
      </c>
      <c r="BW42" s="971"/>
      <c r="BX42" s="971"/>
      <c r="BY42" s="972"/>
      <c r="BZ42" s="972"/>
      <c r="CA42" s="972"/>
      <c r="CB42" s="972"/>
      <c r="CC42" s="972"/>
      <c r="CD42" s="972"/>
      <c r="CE42" s="972"/>
      <c r="CF42" s="972"/>
      <c r="CG42" s="972"/>
      <c r="CH42" s="972"/>
      <c r="CI42" s="972"/>
      <c r="CJ42" s="972"/>
      <c r="CK42" s="972"/>
      <c r="CL42" s="972"/>
      <c r="CM42" s="972"/>
      <c r="CN42" s="972"/>
      <c r="CO42" s="972"/>
      <c r="CP42" s="972"/>
      <c r="CQ42" s="972"/>
      <c r="CR42" s="972"/>
      <c r="CS42" s="972"/>
      <c r="CT42" s="972"/>
      <c r="CU42" s="972"/>
      <c r="CV42" s="972"/>
      <c r="CW42" s="972"/>
      <c r="CX42" s="972"/>
      <c r="CY42" s="972"/>
      <c r="CZ42" s="973"/>
    </row>
    <row r="43" s="133" customFormat="true" ht="15" customHeight="true" x14ac:dyDescent="0.2">
      <c r="A43" s="1168" t="s">
        <v>53</v>
      </c>
      <c r="B43" s="282" t="s">
        <v>49</v>
      </c>
      <c r="C43" s="507">
        <v>87.00647395538769</v>
      </c>
      <c r="D43" s="526">
        <v>88.975952114739158</v>
      </c>
      <c r="E43" s="526">
        <v>88.491314045090164</v>
      </c>
      <c r="F43" s="526">
        <v>94.701220257427394</v>
      </c>
      <c r="G43" s="545">
        <v>96.48589904416086</v>
      </c>
      <c r="H43" s="563">
        <v>85.965756997639218</v>
      </c>
      <c r="I43" s="526">
        <v>93.540723054690275</v>
      </c>
      <c r="J43" s="526">
        <v>95.998098972040125</v>
      </c>
      <c r="K43" s="526">
        <v>100</v>
      </c>
      <c r="L43" s="581">
        <v>96.239605623026279</v>
      </c>
      <c r="M43" s="594">
        <v>84.731254436418141</v>
      </c>
      <c r="N43" s="526">
        <v>91.562858830300769</v>
      </c>
      <c r="O43" s="526">
        <v>88.320720323178023</v>
      </c>
      <c r="P43" s="526">
        <v>91.394009450246955</v>
      </c>
      <c r="Q43" s="545">
        <v>94.84945507118735</v>
      </c>
      <c r="R43" s="594">
        <v>90.193734786782059</v>
      </c>
      <c r="S43" s="526">
        <v>86.389401506479075</v>
      </c>
      <c r="T43" s="526">
        <v>72.44814516018549</v>
      </c>
      <c r="U43" s="526">
        <v>93.253861301236554</v>
      </c>
      <c r="V43" s="799">
        <v>85.534239170383501</v>
      </c>
      <c r="W43" s="850"/>
      <c r="X43" s="850"/>
      <c r="Y43" s="851"/>
      <c r="Z43" s="851"/>
      <c r="AA43" s="851"/>
      <c r="AB43" s="851"/>
      <c r="AC43" s="851"/>
      <c r="AD43" s="851"/>
      <c r="AE43" s="851"/>
      <c r="AF43" s="851"/>
      <c r="AG43" s="851"/>
      <c r="AH43" s="851"/>
      <c r="AI43" s="851"/>
      <c r="AJ43" s="851"/>
      <c r="AK43" s="851"/>
      <c r="AL43" s="851"/>
      <c r="AM43" s="851"/>
      <c r="AN43" s="851"/>
      <c r="AO43" s="851"/>
      <c r="AP43" s="851"/>
      <c r="AQ43" s="851"/>
      <c r="AR43" s="851"/>
      <c r="AS43" s="851"/>
      <c r="AT43" s="851"/>
      <c r="AU43" s="851"/>
      <c r="AV43" s="851"/>
      <c r="AW43" s="851"/>
      <c r="AX43" s="851"/>
      <c r="AY43" s="851"/>
      <c r="AZ43" s="232"/>
      <c r="BA43" s="1170" t="s">
        <v>53</v>
      </c>
      <c r="BB43" s="168" t="s">
        <v>49</v>
      </c>
      <c r="BC43" s="611">
        <v>2303.1191557435523</v>
      </c>
      <c r="BD43" s="628">
        <v>2355.5485270490722</v>
      </c>
      <c r="BE43" s="628">
        <v>2339.1244733184762</v>
      </c>
      <c r="BF43" s="628">
        <v>2513.5521274729977</v>
      </c>
      <c r="BG43" s="646">
        <v>2547.3586149254661</v>
      </c>
      <c r="BH43" s="664">
        <v>525.81412327922237</v>
      </c>
      <c r="BI43" s="628">
        <v>568.11155945088774</v>
      </c>
      <c r="BJ43" s="628">
        <v>584.69029199137083</v>
      </c>
      <c r="BK43" s="628">
        <v>610.80481006524542</v>
      </c>
      <c r="BL43" s="646">
        <v>588.66525252687245</v>
      </c>
      <c r="BM43" s="664">
        <v>1731.8546778869611</v>
      </c>
      <c r="BN43" s="628">
        <v>1857.8981562216468</v>
      </c>
      <c r="BO43" s="628">
        <v>1799.1201449215778</v>
      </c>
      <c r="BP43" s="628">
        <v>1853.6621131621062</v>
      </c>
      <c r="BQ43" s="646">
        <v>1938.0817690036733</v>
      </c>
      <c r="BR43" s="664">
        <v>649.13304592966131</v>
      </c>
      <c r="BS43" s="628">
        <v>812.56303047092183</v>
      </c>
      <c r="BT43" s="628">
        <v>117.78255097143233</v>
      </c>
      <c r="BU43" s="628">
        <v>8702.4693141700736</v>
      </c>
      <c r="BV43" s="921">
        <v>1776.7549569674925</v>
      </c>
      <c r="BW43" s="971"/>
      <c r="BX43" s="971"/>
      <c r="BY43" s="972"/>
      <c r="BZ43" s="972"/>
      <c r="CA43" s="972"/>
      <c r="CB43" s="972"/>
      <c r="CC43" s="972"/>
      <c r="CD43" s="972"/>
      <c r="CE43" s="972"/>
      <c r="CF43" s="972"/>
      <c r="CG43" s="972"/>
      <c r="CH43" s="972"/>
      <c r="CI43" s="972"/>
      <c r="CJ43" s="972"/>
      <c r="CK43" s="972"/>
      <c r="CL43" s="972"/>
      <c r="CM43" s="972"/>
      <c r="CN43" s="972"/>
      <c r="CO43" s="972"/>
      <c r="CP43" s="972"/>
      <c r="CQ43" s="972"/>
      <c r="CR43" s="972"/>
      <c r="CS43" s="972"/>
      <c r="CT43" s="972"/>
      <c r="CU43" s="972"/>
      <c r="CV43" s="972"/>
      <c r="CW43" s="972"/>
      <c r="CX43" s="972"/>
      <c r="CY43" s="972"/>
      <c r="CZ43" s="973"/>
    </row>
    <row r="44" s="133" customFormat="true" ht="15" customHeight="true" x14ac:dyDescent="0.2">
      <c r="A44" s="1168"/>
      <c r="B44" s="282" t="s">
        <v>48</v>
      </c>
      <c r="C44" s="507">
        <v>12.993526044612416</v>
      </c>
      <c r="D44" s="526">
        <v>11.024047885260876</v>
      </c>
      <c r="E44" s="526">
        <v>11.508685954909858</v>
      </c>
      <c r="F44" s="526">
        <v>5.2987797425725924</v>
      </c>
      <c r="G44" s="545">
        <v>3.5141009558391318</v>
      </c>
      <c r="H44" s="563">
        <v>14.034243002360776</v>
      </c>
      <c r="I44" s="526">
        <v>6.4592769453097247</v>
      </c>
      <c r="J44" s="526">
        <v>4.0019010279598506</v>
      </c>
      <c r="K44" s="526">
        <v>0</v>
      </c>
      <c r="L44" s="581">
        <v>3.7603943769736885</v>
      </c>
      <c r="M44" s="594">
        <v>15.268745563581895</v>
      </c>
      <c r="N44" s="526">
        <v>8.4371411696992187</v>
      </c>
      <c r="O44" s="526">
        <v>11.679279676821974</v>
      </c>
      <c r="P44" s="526">
        <v>8.6059905497530416</v>
      </c>
      <c r="Q44" s="545">
        <v>5.1505449288126304</v>
      </c>
      <c r="R44" s="594">
        <v>9.8062652132179196</v>
      </c>
      <c r="S44" s="526">
        <v>13.610598493520953</v>
      </c>
      <c r="T44" s="526">
        <v>27.551854839814599</v>
      </c>
      <c r="U44" s="526">
        <v>6.7461386987635539</v>
      </c>
      <c r="V44" s="799">
        <v>14.465760829616478</v>
      </c>
      <c r="W44" s="850"/>
      <c r="X44" s="850"/>
      <c r="Y44" s="851"/>
      <c r="Z44" s="851"/>
      <c r="AA44" s="851"/>
      <c r="AB44" s="851"/>
      <c r="AC44" s="851"/>
      <c r="AD44" s="851"/>
      <c r="AE44" s="851"/>
      <c r="AF44" s="851"/>
      <c r="AG44" s="851"/>
      <c r="AH44" s="851"/>
      <c r="AI44" s="851"/>
      <c r="AJ44" s="851"/>
      <c r="AK44" s="851"/>
      <c r="AL44" s="851"/>
      <c r="AM44" s="851"/>
      <c r="AN44" s="851"/>
      <c r="AO44" s="851"/>
      <c r="AP44" s="851"/>
      <c r="AQ44" s="851"/>
      <c r="AR44" s="851"/>
      <c r="AS44" s="851"/>
      <c r="AT44" s="851"/>
      <c r="AU44" s="851"/>
      <c r="AV44" s="851"/>
      <c r="AW44" s="851"/>
      <c r="AX44" s="851"/>
      <c r="AY44" s="851"/>
      <c r="AZ44" s="232"/>
      <c r="BA44" s="1170"/>
      <c r="BB44" s="168" t="s">
        <v>48</v>
      </c>
      <c r="BC44" s="611">
        <v>343.94726476726191</v>
      </c>
      <c r="BD44" s="628">
        <v>291.85054097266652</v>
      </c>
      <c r="BE44" s="628">
        <v>304.21346166414969</v>
      </c>
      <c r="BF44" s="628">
        <v>140.63978329687441</v>
      </c>
      <c r="BG44" s="646">
        <v>92.777032004205239</v>
      </c>
      <c r="BH44" s="664">
        <v>85.841193492619922</v>
      </c>
      <c r="BI44" s="628">
        <v>39.229864581863261</v>
      </c>
      <c r="BJ44" s="628">
        <v>24.374156421992382</v>
      </c>
      <c r="BK44" s="628">
        <v>0</v>
      </c>
      <c r="BL44" s="646">
        <v>23.001065841776668</v>
      </c>
      <c r="BM44" s="664">
        <v>312.08375947741877</v>
      </c>
      <c r="BN44" s="628">
        <v>171.19768018622091</v>
      </c>
      <c r="BO44" s="628">
        <v>237.91050693264432</v>
      </c>
      <c r="BP44" s="628">
        <v>174.54753024039951</v>
      </c>
      <c r="BQ44" s="646">
        <v>105.24232553022217</v>
      </c>
      <c r="BR44" s="664">
        <v>70.576640629179337</v>
      </c>
      <c r="BS44" s="628">
        <v>128.01881903984372</v>
      </c>
      <c r="BT44" s="628">
        <v>44.792420010931565</v>
      </c>
      <c r="BU44" s="628">
        <v>629.55103623517823</v>
      </c>
      <c r="BV44" s="921">
        <v>300.48916679002508</v>
      </c>
      <c r="BW44" s="971"/>
      <c r="BX44" s="971"/>
      <c r="BY44" s="972"/>
      <c r="BZ44" s="972"/>
      <c r="CA44" s="972"/>
      <c r="CB44" s="972"/>
      <c r="CC44" s="972"/>
      <c r="CD44" s="972"/>
      <c r="CE44" s="972"/>
      <c r="CF44" s="972"/>
      <c r="CG44" s="972"/>
      <c r="CH44" s="972"/>
      <c r="CI44" s="972"/>
      <c r="CJ44" s="972"/>
      <c r="CK44" s="972"/>
      <c r="CL44" s="972"/>
      <c r="CM44" s="972"/>
      <c r="CN44" s="972"/>
      <c r="CO44" s="972"/>
      <c r="CP44" s="972"/>
      <c r="CQ44" s="972"/>
      <c r="CR44" s="972"/>
      <c r="CS44" s="972"/>
      <c r="CT44" s="972"/>
      <c r="CU44" s="972"/>
      <c r="CV44" s="972"/>
      <c r="CW44" s="972"/>
      <c r="CX44" s="972"/>
      <c r="CY44" s="972"/>
      <c r="CZ44" s="973"/>
    </row>
    <row r="45" s="133" customFormat="true" ht="15" customHeight="true" x14ac:dyDescent="0.2">
      <c r="A45" s="1168" t="s">
        <v>52</v>
      </c>
      <c r="B45" s="282" t="s">
        <v>49</v>
      </c>
      <c r="C45" s="507">
        <v>87.076854791747266</v>
      </c>
      <c r="D45" s="526">
        <v>88.922610647697837</v>
      </c>
      <c r="E45" s="526">
        <v>88.788641143009158</v>
      </c>
      <c r="F45" s="526">
        <v>94.665716435306862</v>
      </c>
      <c r="G45" s="545">
        <v>96.468585406074467</v>
      </c>
      <c r="H45" s="563">
        <v>85.96118579282988</v>
      </c>
      <c r="I45" s="526">
        <v>93.402838240500444</v>
      </c>
      <c r="J45" s="526">
        <v>95.998098972040125</v>
      </c>
      <c r="K45" s="526">
        <v>100</v>
      </c>
      <c r="L45" s="581">
        <v>96.239605623026279</v>
      </c>
      <c r="M45" s="594">
        <v>84.741320646385503</v>
      </c>
      <c r="N45" s="526">
        <v>91.597484362546339</v>
      </c>
      <c r="O45" s="526">
        <v>88.76373671454725</v>
      </c>
      <c r="P45" s="526">
        <v>91.318392591679384</v>
      </c>
      <c r="Q45" s="545">
        <v>94.816619718559352</v>
      </c>
      <c r="R45" s="594">
        <v>90.189107061659485</v>
      </c>
      <c r="S45" s="526">
        <v>86.350224131930787</v>
      </c>
      <c r="T45" s="526">
        <v>71.683988876678058</v>
      </c>
      <c r="U45" s="526">
        <v>93.35330890730053</v>
      </c>
      <c r="V45" s="799">
        <v>85.578344014913938</v>
      </c>
      <c r="W45" s="850"/>
      <c r="X45" s="850"/>
      <c r="Y45" s="851"/>
      <c r="Z45" s="851"/>
      <c r="AA45" s="851"/>
      <c r="AB45" s="851"/>
      <c r="AC45" s="851"/>
      <c r="AD45" s="851"/>
      <c r="AE45" s="851"/>
      <c r="AF45" s="851"/>
      <c r="AG45" s="851"/>
      <c r="AH45" s="851"/>
      <c r="AI45" s="851"/>
      <c r="AJ45" s="851"/>
      <c r="AK45" s="851"/>
      <c r="AL45" s="851"/>
      <c r="AM45" s="851"/>
      <c r="AN45" s="851"/>
      <c r="AO45" s="851"/>
      <c r="AP45" s="851"/>
      <c r="AQ45" s="851"/>
      <c r="AR45" s="851"/>
      <c r="AS45" s="851"/>
      <c r="AT45" s="851"/>
      <c r="AU45" s="851"/>
      <c r="AV45" s="851"/>
      <c r="AW45" s="851"/>
      <c r="AX45" s="851"/>
      <c r="AY45" s="851"/>
      <c r="AZ45" s="232"/>
      <c r="BA45" s="1170" t="s">
        <v>52</v>
      </c>
      <c r="BB45" s="168" t="s">
        <v>49</v>
      </c>
      <c r="BC45" s="611">
        <v>2293.3248710076518</v>
      </c>
      <c r="BD45" s="628">
        <v>2317.7591233018056</v>
      </c>
      <c r="BE45" s="628">
        <v>2308.8133622457603</v>
      </c>
      <c r="BF45" s="628">
        <v>2495.8864079193172</v>
      </c>
      <c r="BG45" s="646">
        <v>2534.4146934814717</v>
      </c>
      <c r="BH45" s="664">
        <v>515.89925887370646</v>
      </c>
      <c r="BI45" s="628">
        <v>555.41774316209342</v>
      </c>
      <c r="BJ45" s="628">
        <v>584.69029199137083</v>
      </c>
      <c r="BK45" s="628">
        <v>610.80481006524542</v>
      </c>
      <c r="BL45" s="646">
        <v>588.66525252687245</v>
      </c>
      <c r="BM45" s="664">
        <v>1722.0603931510609</v>
      </c>
      <c r="BN45" s="628">
        <v>1832.2537570846116</v>
      </c>
      <c r="BO45" s="628">
        <v>1779.2727099329416</v>
      </c>
      <c r="BP45" s="628">
        <v>1835.9963936084262</v>
      </c>
      <c r="BQ45" s="646">
        <v>1925.1378475596784</v>
      </c>
      <c r="BR45" s="664">
        <v>648.79356423127058</v>
      </c>
      <c r="BS45" s="628">
        <v>809.86338706521371</v>
      </c>
      <c r="BT45" s="628">
        <v>113.39518563681112</v>
      </c>
      <c r="BU45" s="628">
        <v>8613.5496700211352</v>
      </c>
      <c r="BV45" s="921">
        <v>1764.5966510015878</v>
      </c>
      <c r="BW45" s="971"/>
      <c r="BX45" s="971"/>
      <c r="BY45" s="972"/>
      <c r="BZ45" s="972"/>
      <c r="CA45" s="972"/>
      <c r="CB45" s="972"/>
      <c r="CC45" s="972"/>
      <c r="CD45" s="972"/>
      <c r="CE45" s="972"/>
      <c r="CF45" s="972"/>
      <c r="CG45" s="972"/>
      <c r="CH45" s="972"/>
      <c r="CI45" s="972"/>
      <c r="CJ45" s="972"/>
      <c r="CK45" s="972"/>
      <c r="CL45" s="972"/>
      <c r="CM45" s="972"/>
      <c r="CN45" s="972"/>
      <c r="CO45" s="972"/>
      <c r="CP45" s="972"/>
      <c r="CQ45" s="972"/>
      <c r="CR45" s="972"/>
      <c r="CS45" s="972"/>
      <c r="CT45" s="972"/>
      <c r="CU45" s="972"/>
      <c r="CV45" s="972"/>
      <c r="CW45" s="972"/>
      <c r="CX45" s="972"/>
      <c r="CY45" s="972"/>
      <c r="CZ45" s="973"/>
    </row>
    <row r="46" s="133" customFormat="true" ht="15" customHeight="true" x14ac:dyDescent="0.2">
      <c r="A46" s="1168"/>
      <c r="B46" s="282" t="s">
        <v>48</v>
      </c>
      <c r="C46" s="507">
        <v>12.923145208252846</v>
      </c>
      <c r="D46" s="526">
        <v>11.077389352302239</v>
      </c>
      <c r="E46" s="526">
        <v>11.211358856990829</v>
      </c>
      <c r="F46" s="526">
        <v>5.3342835646931031</v>
      </c>
      <c r="G46" s="545">
        <v>3.5314145939255339</v>
      </c>
      <c r="H46" s="563">
        <v>14.038814207170116</v>
      </c>
      <c r="I46" s="526">
        <v>6.5971617594995617</v>
      </c>
      <c r="J46" s="526">
        <v>4.0019010279598506</v>
      </c>
      <c r="K46" s="526">
        <v>0</v>
      </c>
      <c r="L46" s="581">
        <v>3.7603943769736885</v>
      </c>
      <c r="M46" s="594">
        <v>15.258679353614536</v>
      </c>
      <c r="N46" s="526">
        <v>8.4025156374536589</v>
      </c>
      <c r="O46" s="526">
        <v>11.236263285452749</v>
      </c>
      <c r="P46" s="526">
        <v>8.681607408320609</v>
      </c>
      <c r="Q46" s="545">
        <v>5.1833802814406349</v>
      </c>
      <c r="R46" s="594">
        <v>9.8108929383404799</v>
      </c>
      <c r="S46" s="526">
        <v>13.649775868069266</v>
      </c>
      <c r="T46" s="526">
        <v>28.316011123322021</v>
      </c>
      <c r="U46" s="526">
        <v>6.6466910926995109</v>
      </c>
      <c r="V46" s="799">
        <v>14.421655985086051</v>
      </c>
      <c r="W46" s="850"/>
      <c r="X46" s="850"/>
      <c r="Y46" s="851"/>
      <c r="Z46" s="851"/>
      <c r="AA46" s="851"/>
      <c r="AB46" s="851"/>
      <c r="AC46" s="851"/>
      <c r="AD46" s="851"/>
      <c r="AE46" s="851"/>
      <c r="AF46" s="851"/>
      <c r="AG46" s="851"/>
      <c r="AH46" s="851"/>
      <c r="AI46" s="851"/>
      <c r="AJ46" s="851"/>
      <c r="AK46" s="851"/>
      <c r="AL46" s="851"/>
      <c r="AM46" s="851"/>
      <c r="AN46" s="851"/>
      <c r="AO46" s="851"/>
      <c r="AP46" s="851"/>
      <c r="AQ46" s="851"/>
      <c r="AR46" s="851"/>
      <c r="AS46" s="851"/>
      <c r="AT46" s="851"/>
      <c r="AU46" s="851"/>
      <c r="AV46" s="851"/>
      <c r="AW46" s="851"/>
      <c r="AX46" s="851"/>
      <c r="AY46" s="851"/>
      <c r="AZ46" s="232"/>
      <c r="BA46" s="1170"/>
      <c r="BB46" s="168" t="s">
        <v>48</v>
      </c>
      <c r="BC46" s="611">
        <v>340.35416631215378</v>
      </c>
      <c r="BD46" s="628">
        <v>288.73106678553756</v>
      </c>
      <c r="BE46" s="628">
        <v>291.53430894680213</v>
      </c>
      <c r="BF46" s="628">
        <v>140.63978329687441</v>
      </c>
      <c r="BG46" s="646">
        <v>92.777032004205239</v>
      </c>
      <c r="BH46" s="664">
        <v>84.254466456520632</v>
      </c>
      <c r="BI46" s="628">
        <v>39.229864581863261</v>
      </c>
      <c r="BJ46" s="628">
        <v>24.374156421992382</v>
      </c>
      <c r="BK46" s="628">
        <v>0</v>
      </c>
      <c r="BL46" s="646">
        <v>23.001065841776668</v>
      </c>
      <c r="BM46" s="664">
        <v>310.07738805840995</v>
      </c>
      <c r="BN46" s="628">
        <v>168.07820599909192</v>
      </c>
      <c r="BO46" s="628">
        <v>225.2313542152967</v>
      </c>
      <c r="BP46" s="628">
        <v>174.54753024039951</v>
      </c>
      <c r="BQ46" s="646">
        <v>105.24232553022217</v>
      </c>
      <c r="BR46" s="664">
        <v>70.576640629179337</v>
      </c>
      <c r="BS46" s="628">
        <v>128.01881903984372</v>
      </c>
      <c r="BT46" s="628">
        <v>44.792420010931565</v>
      </c>
      <c r="BU46" s="628">
        <v>613.27878506272248</v>
      </c>
      <c r="BV46" s="921">
        <v>297.36969260289612</v>
      </c>
      <c r="BW46" s="971"/>
      <c r="BX46" s="971"/>
      <c r="BY46" s="972"/>
      <c r="BZ46" s="972"/>
      <c r="CA46" s="972"/>
      <c r="CB46" s="972"/>
      <c r="CC46" s="972"/>
      <c r="CD46" s="972"/>
      <c r="CE46" s="972"/>
      <c r="CF46" s="972"/>
      <c r="CG46" s="972"/>
      <c r="CH46" s="972"/>
      <c r="CI46" s="972"/>
      <c r="CJ46" s="972"/>
      <c r="CK46" s="972"/>
      <c r="CL46" s="972"/>
      <c r="CM46" s="972"/>
      <c r="CN46" s="972"/>
      <c r="CO46" s="972"/>
      <c r="CP46" s="972"/>
      <c r="CQ46" s="972"/>
      <c r="CR46" s="972"/>
      <c r="CS46" s="972"/>
      <c r="CT46" s="972"/>
      <c r="CU46" s="972"/>
      <c r="CV46" s="972"/>
      <c r="CW46" s="972"/>
      <c r="CX46" s="972"/>
      <c r="CY46" s="972"/>
      <c r="CZ46" s="973"/>
    </row>
    <row r="47" s="133" customFormat="true" ht="15" customHeight="true" x14ac:dyDescent="0.2">
      <c r="A47" s="1168" t="s">
        <v>102</v>
      </c>
      <c r="B47" s="283" t="s">
        <v>101</v>
      </c>
      <c r="C47" s="507">
        <v>19.145408868373949</v>
      </c>
      <c r="D47" s="526">
        <v>24.639670786129177</v>
      </c>
      <c r="E47" s="526">
        <v>34.117623255968859</v>
      </c>
      <c r="F47" s="526">
        <v>23.656566779630797</v>
      </c>
      <c r="G47" s="545">
        <v>43.191167620883917</v>
      </c>
      <c r="H47" s="563">
        <v>18.43824672471013</v>
      </c>
      <c r="I47" s="526">
        <v>67.662645934418379</v>
      </c>
      <c r="J47" s="526">
        <v>30.597142139315913</v>
      </c>
      <c r="K47" s="526">
        <v>66.514946025341004</v>
      </c>
      <c r="L47" s="581">
        <v>54.955924858990436</v>
      </c>
      <c r="M47" s="594">
        <v>18.577891025580055</v>
      </c>
      <c r="N47" s="526">
        <v>24.263092770113467</v>
      </c>
      <c r="O47" s="526">
        <v>22.412510949619929</v>
      </c>
      <c r="P47" s="526">
        <v>17.497816203266737</v>
      </c>
      <c r="Q47" s="545">
        <v>33.354954505908275</v>
      </c>
      <c r="R47" s="594">
        <v>30.762803567083342</v>
      </c>
      <c r="S47" s="526">
        <v>10.109664912193608</v>
      </c>
      <c r="T47" s="526">
        <v>15.003517499165634</v>
      </c>
      <c r="U47" s="526">
        <v>32.885669928403594</v>
      </c>
      <c r="V47" s="799">
        <v>25.360536169474369</v>
      </c>
      <c r="W47" s="850"/>
      <c r="X47" s="850"/>
      <c r="Y47" s="851"/>
      <c r="Z47" s="851"/>
      <c r="AA47" s="851"/>
      <c r="AB47" s="851"/>
      <c r="AC47" s="851"/>
      <c r="AD47" s="851"/>
      <c r="AE47" s="851"/>
      <c r="AF47" s="851"/>
      <c r="AG47" s="851"/>
      <c r="AH47" s="851"/>
      <c r="AI47" s="851"/>
      <c r="AJ47" s="851"/>
      <c r="AK47" s="851"/>
      <c r="AL47" s="851"/>
      <c r="AM47" s="851"/>
      <c r="AN47" s="851"/>
      <c r="AO47" s="851"/>
      <c r="AP47" s="851"/>
      <c r="AQ47" s="851"/>
      <c r="AR47" s="851"/>
      <c r="AS47" s="851"/>
      <c r="AT47" s="851"/>
      <c r="AU47" s="851"/>
      <c r="AV47" s="851"/>
      <c r="AW47" s="851"/>
      <c r="AX47" s="851"/>
      <c r="AY47" s="851"/>
      <c r="AZ47" s="232"/>
      <c r="BA47" s="1170" t="s">
        <v>102</v>
      </c>
      <c r="BB47" s="168" t="s">
        <v>101</v>
      </c>
      <c r="BC47" s="611">
        <v>112.31494720521549</v>
      </c>
      <c r="BD47" s="628">
        <v>140.41674975550862</v>
      </c>
      <c r="BE47" s="628">
        <v>174.66014052739121</v>
      </c>
      <c r="BF47" s="628">
        <v>116.01655707612613</v>
      </c>
      <c r="BG47" s="646">
        <v>256.8898325964073</v>
      </c>
      <c r="BH47" s="664">
        <v>19.981304383041795</v>
      </c>
      <c r="BI47" s="628">
        <v>105.13163057229937</v>
      </c>
      <c r="BJ47" s="628">
        <v>28.120734404816623</v>
      </c>
      <c r="BK47" s="628">
        <v>84.75211887423707</v>
      </c>
      <c r="BL47" s="646">
        <v>75.630611522074176</v>
      </c>
      <c r="BM47" s="664">
        <v>89.228966943216378</v>
      </c>
      <c r="BN47" s="628">
        <v>94.008288777518757</v>
      </c>
      <c r="BO47" s="628">
        <v>87.266569815184653</v>
      </c>
      <c r="BP47" s="628">
        <v>83.819315653989975</v>
      </c>
      <c r="BQ47" s="646">
        <v>132.35868621426991</v>
      </c>
      <c r="BR47" s="664">
        <v>50.41207162711725</v>
      </c>
      <c r="BS47" s="628">
        <v>24.948551066624155</v>
      </c>
      <c r="BT47" s="628">
        <v>6.1641338481201702</v>
      </c>
      <c r="BU47" s="628">
        <v>589.94576569513447</v>
      </c>
      <c r="BV47" s="921">
        <v>128.82770492365253</v>
      </c>
      <c r="BW47" s="971"/>
      <c r="BX47" s="971"/>
      <c r="BY47" s="972"/>
      <c r="BZ47" s="972"/>
      <c r="CA47" s="972"/>
      <c r="CB47" s="972"/>
      <c r="CC47" s="972"/>
      <c r="CD47" s="972"/>
      <c r="CE47" s="972"/>
      <c r="CF47" s="972"/>
      <c r="CG47" s="972"/>
      <c r="CH47" s="972"/>
      <c r="CI47" s="972"/>
      <c r="CJ47" s="972"/>
      <c r="CK47" s="972"/>
      <c r="CL47" s="972"/>
      <c r="CM47" s="972"/>
      <c r="CN47" s="972"/>
      <c r="CO47" s="972"/>
      <c r="CP47" s="972"/>
      <c r="CQ47" s="972"/>
      <c r="CR47" s="972"/>
      <c r="CS47" s="972"/>
      <c r="CT47" s="972"/>
      <c r="CU47" s="972"/>
      <c r="CV47" s="972"/>
      <c r="CW47" s="972"/>
      <c r="CX47" s="972"/>
      <c r="CY47" s="972"/>
      <c r="CZ47" s="973"/>
    </row>
    <row r="48" s="133" customFormat="true" ht="15" customHeight="true" x14ac:dyDescent="0.2">
      <c r="A48" s="1168"/>
      <c r="B48" s="283" t="s">
        <v>100</v>
      </c>
      <c r="C48" s="507">
        <v>58.204357727498369</v>
      </c>
      <c r="D48" s="526">
        <v>62.071416430690938</v>
      </c>
      <c r="E48" s="526">
        <v>56.879238539691968</v>
      </c>
      <c r="F48" s="526">
        <v>58.777437011472578</v>
      </c>
      <c r="G48" s="545">
        <v>38.226587861287392</v>
      </c>
      <c r="H48" s="563">
        <v>63.0083570355538</v>
      </c>
      <c r="I48" s="526">
        <v>20.719007967980708</v>
      </c>
      <c r="J48" s="526">
        <v>49.13625224451156</v>
      </c>
      <c r="K48" s="526">
        <v>12.645772268815108</v>
      </c>
      <c r="L48" s="581">
        <v>28.257450887892503</v>
      </c>
      <c r="M48" s="594">
        <v>55.793143437548295</v>
      </c>
      <c r="N48" s="526">
        <v>60.972430690933088</v>
      </c>
      <c r="O48" s="526">
        <v>69.428618955019203</v>
      </c>
      <c r="P48" s="526">
        <v>68.288707093189615</v>
      </c>
      <c r="Q48" s="545">
        <v>50.322170270017672</v>
      </c>
      <c r="R48" s="594">
        <v>45.622418543090326</v>
      </c>
      <c r="S48" s="526">
        <v>81.999068674322757</v>
      </c>
      <c r="T48" s="526">
        <v>60.276208872991319</v>
      </c>
      <c r="U48" s="526">
        <v>50.071811925072495</v>
      </c>
      <c r="V48" s="799">
        <v>59.421083399166719</v>
      </c>
      <c r="W48" s="850"/>
      <c r="X48" s="850"/>
      <c r="Y48" s="851"/>
      <c r="Z48" s="851"/>
      <c r="AA48" s="851"/>
      <c r="AB48" s="851"/>
      <c r="AC48" s="851"/>
      <c r="AD48" s="851"/>
      <c r="AE48" s="851"/>
      <c r="AF48" s="851"/>
      <c r="AG48" s="851"/>
      <c r="AH48" s="851"/>
      <c r="AI48" s="851"/>
      <c r="AJ48" s="851"/>
      <c r="AK48" s="851"/>
      <c r="AL48" s="851"/>
      <c r="AM48" s="851"/>
      <c r="AN48" s="851"/>
      <c r="AO48" s="851"/>
      <c r="AP48" s="851"/>
      <c r="AQ48" s="851"/>
      <c r="AR48" s="851"/>
      <c r="AS48" s="851"/>
      <c r="AT48" s="851"/>
      <c r="AU48" s="851"/>
      <c r="AV48" s="851"/>
      <c r="AW48" s="851"/>
      <c r="AX48" s="851"/>
      <c r="AY48" s="851"/>
      <c r="AZ48" s="232"/>
      <c r="BA48" s="1170"/>
      <c r="BB48" s="168" t="s">
        <v>100</v>
      </c>
      <c r="BC48" s="611">
        <v>341.45101889551199</v>
      </c>
      <c r="BD48" s="628">
        <v>353.73307636987033</v>
      </c>
      <c r="BE48" s="628">
        <v>291.18487304638268</v>
      </c>
      <c r="BF48" s="628">
        <v>288.2563619375855</v>
      </c>
      <c r="BG48" s="646">
        <v>227.36180328845219</v>
      </c>
      <c r="BH48" s="664">
        <v>68.281392444734522</v>
      </c>
      <c r="BI48" s="628">
        <v>32.192401899646441</v>
      </c>
      <c r="BJ48" s="628">
        <v>45.159364646690406</v>
      </c>
      <c r="BK48" s="628">
        <v>16.11301006205175</v>
      </c>
      <c r="BL48" s="646">
        <v>38.888041574950726</v>
      </c>
      <c r="BM48" s="664">
        <v>267.97253491219078</v>
      </c>
      <c r="BN48" s="628">
        <v>236.24003444939555</v>
      </c>
      <c r="BO48" s="628">
        <v>270.33104130230356</v>
      </c>
      <c r="BP48" s="628">
        <v>327.12154642350771</v>
      </c>
      <c r="BQ48" s="646">
        <v>199.68776582233147</v>
      </c>
      <c r="BR48" s="664">
        <v>74.763037327896257</v>
      </c>
      <c r="BS48" s="628">
        <v>202.35665276793742</v>
      </c>
      <c r="BT48" s="628">
        <v>24.764234078510562</v>
      </c>
      <c r="BU48" s="628">
        <v>898.25305338742828</v>
      </c>
      <c r="BV48" s="921">
        <v>301.85015597603041</v>
      </c>
      <c r="BW48" s="971"/>
      <c r="BX48" s="971"/>
      <c r="BY48" s="972"/>
      <c r="BZ48" s="972"/>
      <c r="CA48" s="972"/>
      <c r="CB48" s="972"/>
      <c r="CC48" s="972"/>
      <c r="CD48" s="972"/>
      <c r="CE48" s="972"/>
      <c r="CF48" s="972"/>
      <c r="CG48" s="972"/>
      <c r="CH48" s="972"/>
      <c r="CI48" s="972"/>
      <c r="CJ48" s="972"/>
      <c r="CK48" s="972"/>
      <c r="CL48" s="972"/>
      <c r="CM48" s="972"/>
      <c r="CN48" s="972"/>
      <c r="CO48" s="972"/>
      <c r="CP48" s="972"/>
      <c r="CQ48" s="972"/>
      <c r="CR48" s="972"/>
      <c r="CS48" s="972"/>
      <c r="CT48" s="972"/>
      <c r="CU48" s="972"/>
      <c r="CV48" s="972"/>
      <c r="CW48" s="972"/>
      <c r="CX48" s="972"/>
      <c r="CY48" s="972"/>
      <c r="CZ48" s="973"/>
    </row>
    <row r="49" s="133" customFormat="true" ht="15" customHeight="true" x14ac:dyDescent="0.2">
      <c r="A49" s="1168"/>
      <c r="B49" s="283" t="s">
        <v>68</v>
      </c>
      <c r="C49" s="507">
        <v>22.650233404127672</v>
      </c>
      <c r="D49" s="526">
        <v>13.288912783179835</v>
      </c>
      <c r="E49" s="526">
        <v>9.0031382043391623</v>
      </c>
      <c r="F49" s="526">
        <v>17.565996208896614</v>
      </c>
      <c r="G49" s="545">
        <v>18.582244517828688</v>
      </c>
      <c r="H49" s="563">
        <v>18.553396239736088</v>
      </c>
      <c r="I49" s="526">
        <v>11.618346097600931</v>
      </c>
      <c r="J49" s="526">
        <v>20.266605616172509</v>
      </c>
      <c r="K49" s="526">
        <v>20.839281705843888</v>
      </c>
      <c r="L49" s="581">
        <v>16.786624253117061</v>
      </c>
      <c r="M49" s="594">
        <v>25.628965536871618</v>
      </c>
      <c r="N49" s="526">
        <v>14.764476538953408</v>
      </c>
      <c r="O49" s="526">
        <v>8.1588700953608519</v>
      </c>
      <c r="P49" s="526">
        <v>14.213476703543632</v>
      </c>
      <c r="Q49" s="545">
        <v>16.322875224074082</v>
      </c>
      <c r="R49" s="594">
        <v>23.614777889826357</v>
      </c>
      <c r="S49" s="526">
        <v>7.8912664134836632</v>
      </c>
      <c r="T49" s="526">
        <v>24.720273627843024</v>
      </c>
      <c r="U49" s="526">
        <v>17.042518146523943</v>
      </c>
      <c r="V49" s="799">
        <v>15.218380431358888</v>
      </c>
      <c r="W49" s="850"/>
      <c r="X49" s="850"/>
      <c r="Y49" s="851"/>
      <c r="Z49" s="851"/>
      <c r="AA49" s="851"/>
      <c r="AB49" s="851"/>
      <c r="AC49" s="851"/>
      <c r="AD49" s="851"/>
      <c r="AE49" s="851"/>
      <c r="AF49" s="851"/>
      <c r="AG49" s="851"/>
      <c r="AH49" s="851"/>
      <c r="AI49" s="851"/>
      <c r="AJ49" s="851"/>
      <c r="AK49" s="851"/>
      <c r="AL49" s="851"/>
      <c r="AM49" s="851"/>
      <c r="AN49" s="851"/>
      <c r="AO49" s="851"/>
      <c r="AP49" s="851"/>
      <c r="AQ49" s="851"/>
      <c r="AR49" s="851"/>
      <c r="AS49" s="851"/>
      <c r="AT49" s="851"/>
      <c r="AU49" s="851"/>
      <c r="AV49" s="851"/>
      <c r="AW49" s="851"/>
      <c r="AX49" s="851"/>
      <c r="AY49" s="851"/>
      <c r="AZ49" s="232"/>
      <c r="BA49" s="1170"/>
      <c r="BB49" s="168" t="s">
        <v>68</v>
      </c>
      <c r="BC49" s="611">
        <v>132.87570855552434</v>
      </c>
      <c r="BD49" s="628">
        <v>75.730960733817639</v>
      </c>
      <c r="BE49" s="628">
        <v>46.090238237280978</v>
      </c>
      <c r="BF49" s="628">
        <v>86.147175148137663</v>
      </c>
      <c r="BG49" s="646">
        <v>110.52235784295816</v>
      </c>
      <c r="BH49" s="664">
        <v>20.106090516107788</v>
      </c>
      <c r="BI49" s="628">
        <v>18.052141664368044</v>
      </c>
      <c r="BJ49" s="628">
        <v>18.626309320805543</v>
      </c>
      <c r="BK49" s="628">
        <v>26.553028844291845</v>
      </c>
      <c r="BL49" s="646">
        <v>23.101834077255628</v>
      </c>
      <c r="BM49" s="664">
        <v>123.09503352827141</v>
      </c>
      <c r="BN49" s="628">
        <v>57.205533823474788</v>
      </c>
      <c r="BO49" s="628">
        <v>31.767819696342595</v>
      </c>
      <c r="BP49" s="628">
        <v>68.086432987708278</v>
      </c>
      <c r="BQ49" s="646">
        <v>64.772216059092813</v>
      </c>
      <c r="BR49" s="664">
        <v>38.698354389071731</v>
      </c>
      <c r="BS49" s="628">
        <v>19.474004806991658</v>
      </c>
      <c r="BT49" s="628">
        <v>10.156223393124552</v>
      </c>
      <c r="BU49" s="628">
        <v>305.73077693759979</v>
      </c>
      <c r="BV49" s="921">
        <v>77.307080990931041</v>
      </c>
      <c r="BW49" s="971"/>
      <c r="BX49" s="971"/>
      <c r="BY49" s="972"/>
      <c r="BZ49" s="972"/>
      <c r="CA49" s="972"/>
      <c r="CB49" s="972"/>
      <c r="CC49" s="972"/>
      <c r="CD49" s="972"/>
      <c r="CE49" s="972"/>
      <c r="CF49" s="972"/>
      <c r="CG49" s="972"/>
      <c r="CH49" s="972"/>
      <c r="CI49" s="972"/>
      <c r="CJ49" s="972"/>
      <c r="CK49" s="972"/>
      <c r="CL49" s="972"/>
      <c r="CM49" s="972"/>
      <c r="CN49" s="972"/>
      <c r="CO49" s="972"/>
      <c r="CP49" s="972"/>
      <c r="CQ49" s="972"/>
      <c r="CR49" s="972"/>
      <c r="CS49" s="972"/>
      <c r="CT49" s="972"/>
      <c r="CU49" s="972"/>
      <c r="CV49" s="972"/>
      <c r="CW49" s="972"/>
      <c r="CX49" s="972"/>
      <c r="CY49" s="972"/>
      <c r="CZ49" s="973"/>
    </row>
    <row r="50" s="133" customFormat="true" ht="15" customHeight="true" x14ac:dyDescent="0.2">
      <c r="A50" s="1168" t="s">
        <v>103</v>
      </c>
      <c r="B50" s="283" t="s">
        <v>101</v>
      </c>
      <c r="C50" s="507">
        <v>18.926123199116436</v>
      </c>
      <c r="D50" s="526">
        <v>24.88214979661937</v>
      </c>
      <c r="E50" s="526">
        <v>33.814022120852627</v>
      </c>
      <c r="F50" s="526">
        <v>23.953827919759661</v>
      </c>
      <c r="G50" s="545">
        <v>42.814869253278054</v>
      </c>
      <c r="H50" s="563">
        <v>18.171339590545433</v>
      </c>
      <c r="I50" s="526">
        <v>67.662645934418379</v>
      </c>
      <c r="J50" s="526">
        <v>30.597142139315913</v>
      </c>
      <c r="K50" s="526">
        <v>66.514946025341004</v>
      </c>
      <c r="L50" s="581">
        <v>54.955924858990436</v>
      </c>
      <c r="M50" s="594">
        <v>18.577891025580055</v>
      </c>
      <c r="N50" s="526">
        <v>24.263092770113467</v>
      </c>
      <c r="O50" s="526">
        <v>21.941735357292465</v>
      </c>
      <c r="P50" s="526">
        <v>17.722984933206217</v>
      </c>
      <c r="Q50" s="545">
        <v>32.691086603462502</v>
      </c>
      <c r="R50" s="594">
        <v>30.762803567083342</v>
      </c>
      <c r="S50" s="526">
        <v>10.109664912193608</v>
      </c>
      <c r="T50" s="526">
        <v>15.003517499165634</v>
      </c>
      <c r="U50" s="526">
        <v>33.04082316232806</v>
      </c>
      <c r="V50" s="799">
        <v>24.428944016835668</v>
      </c>
      <c r="W50" s="850"/>
      <c r="X50" s="850"/>
      <c r="Y50" s="851"/>
      <c r="Z50" s="851"/>
      <c r="AA50" s="851"/>
      <c r="AB50" s="851"/>
      <c r="AC50" s="851"/>
      <c r="AD50" s="851"/>
      <c r="AE50" s="851"/>
      <c r="AF50" s="851"/>
      <c r="AG50" s="851"/>
      <c r="AH50" s="851"/>
      <c r="AI50" s="851"/>
      <c r="AJ50" s="851"/>
      <c r="AK50" s="851"/>
      <c r="AL50" s="851"/>
      <c r="AM50" s="851"/>
      <c r="AN50" s="851"/>
      <c r="AO50" s="851"/>
      <c r="AP50" s="851"/>
      <c r="AQ50" s="851"/>
      <c r="AR50" s="851"/>
      <c r="AS50" s="851"/>
      <c r="AT50" s="851"/>
      <c r="AU50" s="851"/>
      <c r="AV50" s="851"/>
      <c r="AW50" s="851"/>
      <c r="AX50" s="851"/>
      <c r="AY50" s="851"/>
      <c r="AZ50" s="232"/>
      <c r="BA50" s="1170" t="s">
        <v>103</v>
      </c>
      <c r="BB50" s="168" t="s">
        <v>101</v>
      </c>
      <c r="BC50" s="611">
        <v>110.7282201691162</v>
      </c>
      <c r="BD50" s="628">
        <v>140.41674975550862</v>
      </c>
      <c r="BE50" s="628">
        <v>172.31184669633762</v>
      </c>
      <c r="BF50" s="628">
        <v>116.01655707612613</v>
      </c>
      <c r="BG50" s="646">
        <v>252.9760095446513</v>
      </c>
      <c r="BH50" s="664">
        <v>18.394577346942505</v>
      </c>
      <c r="BI50" s="628">
        <v>105.13163057229937</v>
      </c>
      <c r="BJ50" s="628">
        <v>28.120734404816623</v>
      </c>
      <c r="BK50" s="628">
        <v>84.75211887423707</v>
      </c>
      <c r="BL50" s="646">
        <v>75.630611522074176</v>
      </c>
      <c r="BM50" s="664">
        <v>89.228966943216378</v>
      </c>
      <c r="BN50" s="628">
        <v>94.008288777518757</v>
      </c>
      <c r="BO50" s="628">
        <v>84.918275984131057</v>
      </c>
      <c r="BP50" s="628">
        <v>83.819315653989975</v>
      </c>
      <c r="BQ50" s="646">
        <v>128.44486316251394</v>
      </c>
      <c r="BR50" s="664">
        <v>50.41207162711725</v>
      </c>
      <c r="BS50" s="628">
        <v>24.948551066624155</v>
      </c>
      <c r="BT50" s="628">
        <v>6.1641338481201702</v>
      </c>
      <c r="BU50" s="628">
        <v>588.35903865903515</v>
      </c>
      <c r="BV50" s="921">
        <v>122.56558804084295</v>
      </c>
      <c r="BW50" s="971"/>
      <c r="BX50" s="971"/>
      <c r="BY50" s="972"/>
      <c r="BZ50" s="972"/>
      <c r="CA50" s="972"/>
      <c r="CB50" s="972"/>
      <c r="CC50" s="972"/>
      <c r="CD50" s="972"/>
      <c r="CE50" s="972"/>
      <c r="CF50" s="972"/>
      <c r="CG50" s="972"/>
      <c r="CH50" s="972"/>
      <c r="CI50" s="972"/>
      <c r="CJ50" s="972"/>
      <c r="CK50" s="972"/>
      <c r="CL50" s="972"/>
      <c r="CM50" s="972"/>
      <c r="CN50" s="972"/>
      <c r="CO50" s="972"/>
      <c r="CP50" s="972"/>
      <c r="CQ50" s="972"/>
      <c r="CR50" s="972"/>
      <c r="CS50" s="972"/>
      <c r="CT50" s="972"/>
      <c r="CU50" s="972"/>
      <c r="CV50" s="972"/>
      <c r="CW50" s="972"/>
      <c r="CX50" s="972"/>
      <c r="CY50" s="972"/>
      <c r="CZ50" s="973"/>
    </row>
    <row r="51" s="133" customFormat="true" ht="15" customHeight="true" x14ac:dyDescent="0.2">
      <c r="A51" s="1168"/>
      <c r="B51" s="283" t="s">
        <v>100</v>
      </c>
      <c r="C51" s="507">
        <v>58.362213717607837</v>
      </c>
      <c r="D51" s="526">
        <v>61.698161223955076</v>
      </c>
      <c r="E51" s="526">
        <v>57.14135114458918</v>
      </c>
      <c r="F51" s="526">
        <v>59.516016201878465</v>
      </c>
      <c r="G51" s="545">
        <v>38.479798533095419</v>
      </c>
      <c r="H51" s="563">
        <v>61.966578682028114</v>
      </c>
      <c r="I51" s="526">
        <v>20.719007967980708</v>
      </c>
      <c r="J51" s="526">
        <v>49.13625224451156</v>
      </c>
      <c r="K51" s="526">
        <v>12.645772268815108</v>
      </c>
      <c r="L51" s="581">
        <v>28.257450887892503</v>
      </c>
      <c r="M51" s="594">
        <v>55.793143437548295</v>
      </c>
      <c r="N51" s="526">
        <v>60.972430690933088</v>
      </c>
      <c r="O51" s="526">
        <v>69.849889183158737</v>
      </c>
      <c r="P51" s="526">
        <v>69.167472835540494</v>
      </c>
      <c r="Q51" s="545">
        <v>50.823441945593885</v>
      </c>
      <c r="R51" s="594">
        <v>45.622418543090326</v>
      </c>
      <c r="S51" s="526">
        <v>81.999068674322757</v>
      </c>
      <c r="T51" s="526">
        <v>60.276208872991319</v>
      </c>
      <c r="U51" s="526">
        <v>50.131849207750832</v>
      </c>
      <c r="V51" s="799">
        <v>60.16273147854794</v>
      </c>
      <c r="W51" s="850"/>
      <c r="X51" s="850"/>
      <c r="Y51" s="851"/>
      <c r="Z51" s="851"/>
      <c r="AA51" s="851"/>
      <c r="AB51" s="851"/>
      <c r="AC51" s="851"/>
      <c r="AD51" s="851"/>
      <c r="AE51" s="851"/>
      <c r="AF51" s="851"/>
      <c r="AG51" s="851"/>
      <c r="AH51" s="851"/>
      <c r="AI51" s="851"/>
      <c r="AJ51" s="851"/>
      <c r="AK51" s="851"/>
      <c r="AL51" s="851"/>
      <c r="AM51" s="851"/>
      <c r="AN51" s="851"/>
      <c r="AO51" s="851"/>
      <c r="AP51" s="851"/>
      <c r="AQ51" s="851"/>
      <c r="AR51" s="851"/>
      <c r="AS51" s="851"/>
      <c r="AT51" s="851"/>
      <c r="AU51" s="851"/>
      <c r="AV51" s="851"/>
      <c r="AW51" s="851"/>
      <c r="AX51" s="851"/>
      <c r="AY51" s="851"/>
      <c r="AZ51" s="232"/>
      <c r="BA51" s="1170"/>
      <c r="BB51" s="168" t="s">
        <v>100</v>
      </c>
      <c r="BC51" s="611">
        <v>341.45101889551199</v>
      </c>
      <c r="BD51" s="628">
        <v>348.17953174352289</v>
      </c>
      <c r="BE51" s="628">
        <v>291.18487304638268</v>
      </c>
      <c r="BF51" s="628">
        <v>288.2563619375855</v>
      </c>
      <c r="BG51" s="646">
        <v>227.36180328845219</v>
      </c>
      <c r="BH51" s="664">
        <v>62.727847818387005</v>
      </c>
      <c r="BI51" s="628">
        <v>32.192401899646441</v>
      </c>
      <c r="BJ51" s="628">
        <v>45.159364646690406</v>
      </c>
      <c r="BK51" s="628">
        <v>16.11301006205175</v>
      </c>
      <c r="BL51" s="646">
        <v>38.888041574950726</v>
      </c>
      <c r="BM51" s="664">
        <v>267.97253491219078</v>
      </c>
      <c r="BN51" s="628">
        <v>236.24003444939555</v>
      </c>
      <c r="BO51" s="628">
        <v>270.33104130230356</v>
      </c>
      <c r="BP51" s="628">
        <v>327.12154642350771</v>
      </c>
      <c r="BQ51" s="646">
        <v>199.68776582233147</v>
      </c>
      <c r="BR51" s="664">
        <v>74.763037327896257</v>
      </c>
      <c r="BS51" s="628">
        <v>202.35665276793742</v>
      </c>
      <c r="BT51" s="628">
        <v>24.764234078510562</v>
      </c>
      <c r="BU51" s="628">
        <v>892.69950876108078</v>
      </c>
      <c r="BV51" s="921">
        <v>301.85015597603041</v>
      </c>
      <c r="BW51" s="971"/>
      <c r="BX51" s="971"/>
      <c r="BY51" s="972"/>
      <c r="BZ51" s="972"/>
      <c r="CA51" s="972"/>
      <c r="CB51" s="972"/>
      <c r="CC51" s="972"/>
      <c r="CD51" s="972"/>
      <c r="CE51" s="972"/>
      <c r="CF51" s="972"/>
      <c r="CG51" s="972"/>
      <c r="CH51" s="972"/>
      <c r="CI51" s="972"/>
      <c r="CJ51" s="972"/>
      <c r="CK51" s="972"/>
      <c r="CL51" s="972"/>
      <c r="CM51" s="972"/>
      <c r="CN51" s="972"/>
      <c r="CO51" s="972"/>
      <c r="CP51" s="972"/>
      <c r="CQ51" s="972"/>
      <c r="CR51" s="972"/>
      <c r="CS51" s="972"/>
      <c r="CT51" s="972"/>
      <c r="CU51" s="972"/>
      <c r="CV51" s="972"/>
      <c r="CW51" s="972"/>
      <c r="CX51" s="972"/>
      <c r="CY51" s="972"/>
      <c r="CZ51" s="973"/>
    </row>
    <row r="52" s="133" customFormat="true" ht="15" customHeight="true" x14ac:dyDescent="0.2">
      <c r="A52" s="1168"/>
      <c r="B52" s="283" t="s">
        <v>68</v>
      </c>
      <c r="C52" s="507">
        <v>22.711663083275731</v>
      </c>
      <c r="D52" s="526">
        <v>13.419688979425521</v>
      </c>
      <c r="E52" s="526">
        <v>9.0446267345581841</v>
      </c>
      <c r="F52" s="526">
        <v>16.53015587836186</v>
      </c>
      <c r="G52" s="545">
        <v>18.705332213626548</v>
      </c>
      <c r="H52" s="563">
        <v>19.862081727426464</v>
      </c>
      <c r="I52" s="526">
        <v>11.618346097600931</v>
      </c>
      <c r="J52" s="526">
        <v>20.266605616172509</v>
      </c>
      <c r="K52" s="526">
        <v>20.839281705843888</v>
      </c>
      <c r="L52" s="581">
        <v>16.786624253117061</v>
      </c>
      <c r="M52" s="594">
        <v>25.628965536871618</v>
      </c>
      <c r="N52" s="526">
        <v>14.764476538953408</v>
      </c>
      <c r="O52" s="526">
        <v>8.208375459548785</v>
      </c>
      <c r="P52" s="526">
        <v>13.109542231253272</v>
      </c>
      <c r="Q52" s="545">
        <v>16.485471450943653</v>
      </c>
      <c r="R52" s="594">
        <v>23.614777889826357</v>
      </c>
      <c r="S52" s="526">
        <v>7.8912664134836632</v>
      </c>
      <c r="T52" s="526">
        <v>24.720273627843024</v>
      </c>
      <c r="U52" s="526">
        <v>16.827327629921143</v>
      </c>
      <c r="V52" s="799">
        <v>15.408324504616367</v>
      </c>
      <c r="W52" s="850"/>
      <c r="X52" s="850"/>
      <c r="Y52" s="851"/>
      <c r="Z52" s="851"/>
      <c r="AA52" s="851"/>
      <c r="AB52" s="851"/>
      <c r="AC52" s="851"/>
      <c r="AD52" s="851"/>
      <c r="AE52" s="851"/>
      <c r="AF52" s="851"/>
      <c r="AG52" s="851"/>
      <c r="AH52" s="851"/>
      <c r="AI52" s="851"/>
      <c r="AJ52" s="851"/>
      <c r="AK52" s="851"/>
      <c r="AL52" s="851"/>
      <c r="AM52" s="851"/>
      <c r="AN52" s="851"/>
      <c r="AO52" s="851"/>
      <c r="AP52" s="851"/>
      <c r="AQ52" s="851"/>
      <c r="AR52" s="851"/>
      <c r="AS52" s="851"/>
      <c r="AT52" s="851"/>
      <c r="AU52" s="851"/>
      <c r="AV52" s="851"/>
      <c r="AW52" s="851"/>
      <c r="AX52" s="851"/>
      <c r="AY52" s="851"/>
      <c r="AZ52" s="232"/>
      <c r="BA52" s="1170"/>
      <c r="BB52" s="168" t="s">
        <v>68</v>
      </c>
      <c r="BC52" s="611">
        <v>132.87570855552434</v>
      </c>
      <c r="BD52" s="628">
        <v>75.730960733817639</v>
      </c>
      <c r="BE52" s="628">
        <v>46.090238237280978</v>
      </c>
      <c r="BF52" s="628">
        <v>80.061181843810814</v>
      </c>
      <c r="BG52" s="646">
        <v>110.52235784295816</v>
      </c>
      <c r="BH52" s="664">
        <v>20.106090516107788</v>
      </c>
      <c r="BI52" s="628">
        <v>18.052141664368044</v>
      </c>
      <c r="BJ52" s="628">
        <v>18.626309320805543</v>
      </c>
      <c r="BK52" s="628">
        <v>26.553028844291845</v>
      </c>
      <c r="BL52" s="646">
        <v>23.101834077255628</v>
      </c>
      <c r="BM52" s="664">
        <v>123.09503352827141</v>
      </c>
      <c r="BN52" s="628">
        <v>57.205533823474788</v>
      </c>
      <c r="BO52" s="628">
        <v>31.767819696342595</v>
      </c>
      <c r="BP52" s="628">
        <v>62.00043968338143</v>
      </c>
      <c r="BQ52" s="646">
        <v>64.772216059092813</v>
      </c>
      <c r="BR52" s="664">
        <v>38.698354389071731</v>
      </c>
      <c r="BS52" s="628">
        <v>19.474004806991658</v>
      </c>
      <c r="BT52" s="628">
        <v>10.156223393124552</v>
      </c>
      <c r="BU52" s="628">
        <v>299.64478363327294</v>
      </c>
      <c r="BV52" s="921">
        <v>77.307080990931041</v>
      </c>
      <c r="BW52" s="971"/>
      <c r="BX52" s="971"/>
      <c r="BY52" s="972"/>
      <c r="BZ52" s="972"/>
      <c r="CA52" s="972"/>
      <c r="CB52" s="972"/>
      <c r="CC52" s="972"/>
      <c r="CD52" s="972"/>
      <c r="CE52" s="972"/>
      <c r="CF52" s="972"/>
      <c r="CG52" s="972"/>
      <c r="CH52" s="972"/>
      <c r="CI52" s="972"/>
      <c r="CJ52" s="972"/>
      <c r="CK52" s="972"/>
      <c r="CL52" s="972"/>
      <c r="CM52" s="972"/>
      <c r="CN52" s="972"/>
      <c r="CO52" s="972"/>
      <c r="CP52" s="972"/>
      <c r="CQ52" s="972"/>
      <c r="CR52" s="972"/>
      <c r="CS52" s="972"/>
      <c r="CT52" s="972"/>
      <c r="CU52" s="972"/>
      <c r="CV52" s="972"/>
      <c r="CW52" s="972"/>
      <c r="CX52" s="972"/>
      <c r="CY52" s="972"/>
      <c r="CZ52" s="973"/>
    </row>
    <row r="53" s="133" customFormat="true" ht="15" customHeight="true" x14ac:dyDescent="0.2">
      <c r="A53" s="1168" t="s">
        <v>106</v>
      </c>
      <c r="B53" s="283" t="s">
        <v>101</v>
      </c>
      <c r="C53" s="507">
        <v>17.216461366053252</v>
      </c>
      <c r="D53" s="526">
        <v>30.077252874462967</v>
      </c>
      <c r="E53" s="526">
        <v>80.593663425202607</v>
      </c>
      <c r="F53" s="526">
        <v>53.022855048161134</v>
      </c>
      <c r="G53" s="545">
        <v>59.322634747862161</v>
      </c>
      <c r="H53" s="563">
        <v>3.5651868136880336</v>
      </c>
      <c r="I53" s="526">
        <v>96.31353410735683</v>
      </c>
      <c r="J53" s="526">
        <v>49.885706832184681</v>
      </c>
      <c r="K53" s="526">
        <v>89.61701555280743</v>
      </c>
      <c r="L53" s="581">
        <v>33.05138081182384</v>
      </c>
      <c r="M53" s="594">
        <v>35.975888198394571</v>
      </c>
      <c r="N53" s="526">
        <v>39.302298403890063</v>
      </c>
      <c r="O53" s="526">
        <v>22.929929823425141</v>
      </c>
      <c r="P53" s="526">
        <v>50.282742622446285</v>
      </c>
      <c r="Q53" s="545">
        <v>58.864643557266916</v>
      </c>
      <c r="R53" s="594">
        <v>55.774833430446122</v>
      </c>
      <c r="S53" s="526">
        <v>6.2535205612358578</v>
      </c>
      <c r="T53" s="526">
        <v>0</v>
      </c>
      <c r="U53" s="526">
        <v>56.644780678165716</v>
      </c>
      <c r="V53" s="799">
        <v>51.438335174149998</v>
      </c>
      <c r="W53" s="850"/>
      <c r="X53" s="850"/>
      <c r="Y53" s="851"/>
      <c r="Z53" s="851"/>
      <c r="AA53" s="851"/>
      <c r="AB53" s="851"/>
      <c r="AC53" s="851"/>
      <c r="AD53" s="851"/>
      <c r="AE53" s="851"/>
      <c r="AF53" s="851"/>
      <c r="AG53" s="851"/>
      <c r="AH53" s="851"/>
      <c r="AI53" s="851"/>
      <c r="AJ53" s="851"/>
      <c r="AK53" s="851"/>
      <c r="AL53" s="851"/>
      <c r="AM53" s="851"/>
      <c r="AN53" s="851"/>
      <c r="AO53" s="851"/>
      <c r="AP53" s="851"/>
      <c r="AQ53" s="851"/>
      <c r="AR53" s="851"/>
      <c r="AS53" s="851"/>
      <c r="AT53" s="851"/>
      <c r="AU53" s="851"/>
      <c r="AV53" s="851"/>
      <c r="AW53" s="851"/>
      <c r="AX53" s="851"/>
      <c r="AY53" s="851"/>
      <c r="AZ53" s="232"/>
      <c r="BA53" s="1170" t="s">
        <v>106</v>
      </c>
      <c r="BB53" s="168" t="s">
        <v>101</v>
      </c>
      <c r="BC53" s="611">
        <v>8.494452971029574</v>
      </c>
      <c r="BD53" s="628">
        <v>30.910061971502337</v>
      </c>
      <c r="BE53" s="628">
        <v>103.48846616130341</v>
      </c>
      <c r="BF53" s="628">
        <v>32.893188631868547</v>
      </c>
      <c r="BG53" s="646">
        <v>119.50063030463404</v>
      </c>
      <c r="BH53" s="664">
        <v>0.71317178778856294</v>
      </c>
      <c r="BI53" s="628">
        <v>65.93708011479778</v>
      </c>
      <c r="BJ53" s="628">
        <v>14.620745157276339</v>
      </c>
      <c r="BK53" s="628">
        <v>54.468032257411608</v>
      </c>
      <c r="BL53" s="646">
        <v>17.939351333203074</v>
      </c>
      <c r="BM53" s="664">
        <v>8.494452971029574</v>
      </c>
      <c r="BN53" s="628">
        <v>30.196890183713776</v>
      </c>
      <c r="BO53" s="628">
        <v>9.4196106130572677</v>
      </c>
      <c r="BP53" s="628">
        <v>37.269519764585624</v>
      </c>
      <c r="BQ53" s="646">
        <v>56.227945857474296</v>
      </c>
      <c r="BR53" s="664">
        <v>4.1220860769023178</v>
      </c>
      <c r="BS53" s="628">
        <v>1.4274703091720782</v>
      </c>
      <c r="BT53" s="628">
        <v>0</v>
      </c>
      <c r="BU53" s="628">
        <v>276.99066661032293</v>
      </c>
      <c r="BV53" s="921">
        <v>12.746577043940601</v>
      </c>
      <c r="BW53" s="971"/>
      <c r="BX53" s="971"/>
      <c r="BY53" s="972"/>
      <c r="BZ53" s="972"/>
      <c r="CA53" s="972"/>
      <c r="CB53" s="972"/>
      <c r="CC53" s="972"/>
      <c r="CD53" s="972"/>
      <c r="CE53" s="972"/>
      <c r="CF53" s="972"/>
      <c r="CG53" s="972"/>
      <c r="CH53" s="972"/>
      <c r="CI53" s="972"/>
      <c r="CJ53" s="972"/>
      <c r="CK53" s="972"/>
      <c r="CL53" s="972"/>
      <c r="CM53" s="972"/>
      <c r="CN53" s="972"/>
      <c r="CO53" s="972"/>
      <c r="CP53" s="972"/>
      <c r="CQ53" s="972"/>
      <c r="CR53" s="972"/>
      <c r="CS53" s="972"/>
      <c r="CT53" s="972"/>
      <c r="CU53" s="972"/>
      <c r="CV53" s="972"/>
      <c r="CW53" s="972"/>
      <c r="CX53" s="972"/>
      <c r="CY53" s="972"/>
      <c r="CZ53" s="973"/>
    </row>
    <row r="54" s="133" customFormat="true" ht="15" customHeight="true" x14ac:dyDescent="0.2">
      <c r="A54" s="1168"/>
      <c r="B54" s="283" t="s">
        <v>100</v>
      </c>
      <c r="C54" s="507">
        <v>82.783538633946748</v>
      </c>
      <c r="D54" s="526">
        <v>63.183607481856619</v>
      </c>
      <c r="E54" s="526">
        <v>19.406336574797386</v>
      </c>
      <c r="F54" s="526">
        <v>43.140508806084718</v>
      </c>
      <c r="G54" s="545">
        <v>25.763369728542447</v>
      </c>
      <c r="H54" s="563">
        <v>61.812641862080675</v>
      </c>
      <c r="I54" s="526">
        <v>3.6864658926431657</v>
      </c>
      <c r="J54" s="526">
        <v>41.993469068830478</v>
      </c>
      <c r="K54" s="526">
        <v>0</v>
      </c>
      <c r="L54" s="581">
        <v>44.028210877809002</v>
      </c>
      <c r="M54" s="594">
        <v>64.024111801605429</v>
      </c>
      <c r="N54" s="526">
        <v>60.697701596109951</v>
      </c>
      <c r="O54" s="526">
        <v>77.070070176574845</v>
      </c>
      <c r="P54" s="526">
        <v>49.717257377553722</v>
      </c>
      <c r="Q54" s="545">
        <v>29.314002054387789</v>
      </c>
      <c r="R54" s="594">
        <v>44.22516656955387</v>
      </c>
      <c r="S54" s="526">
        <v>93.74647943876414</v>
      </c>
      <c r="T54" s="526">
        <v>0</v>
      </c>
      <c r="U54" s="526">
        <v>35.997364029265469</v>
      </c>
      <c r="V54" s="799">
        <v>34.965178748019021</v>
      </c>
      <c r="W54" s="850"/>
      <c r="X54" s="850"/>
      <c r="Y54" s="851"/>
      <c r="Z54" s="851"/>
      <c r="AA54" s="851"/>
      <c r="AB54" s="851"/>
      <c r="AC54" s="851"/>
      <c r="AD54" s="851"/>
      <c r="AE54" s="851"/>
      <c r="AF54" s="851"/>
      <c r="AG54" s="851"/>
      <c r="AH54" s="851"/>
      <c r="AI54" s="851"/>
      <c r="AJ54" s="851"/>
      <c r="AK54" s="851"/>
      <c r="AL54" s="851"/>
      <c r="AM54" s="851"/>
      <c r="AN54" s="851"/>
      <c r="AO54" s="851"/>
      <c r="AP54" s="851"/>
      <c r="AQ54" s="851"/>
      <c r="AR54" s="851"/>
      <c r="AS54" s="851"/>
      <c r="AT54" s="851"/>
      <c r="AU54" s="851"/>
      <c r="AV54" s="851"/>
      <c r="AW54" s="851"/>
      <c r="AX54" s="851"/>
      <c r="AY54" s="851"/>
      <c r="AZ54" s="232"/>
      <c r="BA54" s="1170"/>
      <c r="BB54" s="168" t="s">
        <v>100</v>
      </c>
      <c r="BC54" s="611">
        <v>40.844681189133013</v>
      </c>
      <c r="BD54" s="628">
        <v>64.933098478068302</v>
      </c>
      <c r="BE54" s="628">
        <v>24.919229633973362</v>
      </c>
      <c r="BF54" s="628">
        <v>26.762589312559918</v>
      </c>
      <c r="BG54" s="646">
        <v>51.898216160115865</v>
      </c>
      <c r="BH54" s="664">
        <v>12.364859012566644</v>
      </c>
      <c r="BI54" s="628">
        <v>2.5237864974691533</v>
      </c>
      <c r="BJ54" s="628">
        <v>12.307649796178076</v>
      </c>
      <c r="BK54" s="628">
        <v>0</v>
      </c>
      <c r="BL54" s="646">
        <v>23.89726311303798</v>
      </c>
      <c r="BM54" s="664">
        <v>15.117064065563397</v>
      </c>
      <c r="BN54" s="628">
        <v>46.635487081848268</v>
      </c>
      <c r="BO54" s="628">
        <v>31.66036950722301</v>
      </c>
      <c r="BP54" s="628">
        <v>36.850382652886054</v>
      </c>
      <c r="BQ54" s="646">
        <v>28.000953047077889</v>
      </c>
      <c r="BR54" s="664">
        <v>3.2684982124129616</v>
      </c>
      <c r="BS54" s="628">
        <v>21.399196608989826</v>
      </c>
      <c r="BT54" s="628">
        <v>0</v>
      </c>
      <c r="BU54" s="628">
        <v>176.02564153848149</v>
      </c>
      <c r="BV54" s="921">
        <v>8.6644784139661617</v>
      </c>
      <c r="BW54" s="971"/>
      <c r="BX54" s="971"/>
      <c r="BY54" s="972"/>
      <c r="BZ54" s="972"/>
      <c r="CA54" s="972"/>
      <c r="CB54" s="972"/>
      <c r="CC54" s="972"/>
      <c r="CD54" s="972"/>
      <c r="CE54" s="972"/>
      <c r="CF54" s="972"/>
      <c r="CG54" s="972"/>
      <c r="CH54" s="972"/>
      <c r="CI54" s="972"/>
      <c r="CJ54" s="972"/>
      <c r="CK54" s="972"/>
      <c r="CL54" s="972"/>
      <c r="CM54" s="972"/>
      <c r="CN54" s="972"/>
      <c r="CO54" s="972"/>
      <c r="CP54" s="972"/>
      <c r="CQ54" s="972"/>
      <c r="CR54" s="972"/>
      <c r="CS54" s="972"/>
      <c r="CT54" s="972"/>
      <c r="CU54" s="972"/>
      <c r="CV54" s="972"/>
      <c r="CW54" s="972"/>
      <c r="CX54" s="972"/>
      <c r="CY54" s="972"/>
      <c r="CZ54" s="973"/>
    </row>
    <row r="55" s="133" customFormat="true" ht="15" customHeight="true" x14ac:dyDescent="0.2">
      <c r="A55" s="1190"/>
      <c r="B55" s="284" t="s">
        <v>68</v>
      </c>
      <c r="C55" s="508">
        <v>0</v>
      </c>
      <c r="D55" s="527">
        <v>6.7391396436804278</v>
      </c>
      <c r="E55" s="527">
        <v>0</v>
      </c>
      <c r="F55" s="527">
        <v>3.8366361457541567</v>
      </c>
      <c r="G55" s="546">
        <v>14.913995523595396</v>
      </c>
      <c r="H55" s="564">
        <v>34.622171324231296</v>
      </c>
      <c r="I55" s="527">
        <v>0</v>
      </c>
      <c r="J55" s="527">
        <v>8.1208240989848584</v>
      </c>
      <c r="K55" s="527">
        <v>10.382984447192577</v>
      </c>
      <c r="L55" s="582">
        <v>22.920408310367151</v>
      </c>
      <c r="M55" s="595">
        <v>0</v>
      </c>
      <c r="N55" s="527">
        <v>0</v>
      </c>
      <c r="O55" s="527">
        <v>0</v>
      </c>
      <c r="P55" s="527">
        <v>0</v>
      </c>
      <c r="Q55" s="546">
        <v>11.82135438834529</v>
      </c>
      <c r="R55" s="606">
        <v>0</v>
      </c>
      <c r="S55" s="607">
        <v>0</v>
      </c>
      <c r="T55" s="607">
        <v>0</v>
      </c>
      <c r="U55" s="607">
        <v>7.3578552925688285</v>
      </c>
      <c r="V55" s="607">
        <v>13.596486077830974</v>
      </c>
      <c r="W55" s="852"/>
      <c r="X55" s="852"/>
      <c r="Y55" s="852"/>
      <c r="Z55" s="852"/>
      <c r="AA55" s="852"/>
      <c r="AB55" s="852"/>
      <c r="AC55" s="852"/>
      <c r="AD55" s="852"/>
      <c r="AE55" s="852"/>
      <c r="AF55" s="852"/>
      <c r="AG55" s="852"/>
      <c r="AH55" s="852"/>
      <c r="AI55" s="852"/>
      <c r="AJ55" s="852"/>
      <c r="AK55" s="852"/>
      <c r="AL55" s="852"/>
      <c r="AM55" s="852"/>
      <c r="AN55" s="852"/>
      <c r="AO55" s="852"/>
      <c r="AP55" s="852"/>
      <c r="AQ55" s="852"/>
      <c r="AR55" s="852"/>
      <c r="AS55" s="852"/>
      <c r="AT55" s="852"/>
      <c r="AU55" s="852"/>
      <c r="AV55" s="852"/>
      <c r="AW55" s="852"/>
      <c r="AX55" s="852"/>
      <c r="AY55" s="852"/>
      <c r="AZ55" s="232"/>
      <c r="BA55" s="1191"/>
      <c r="BB55" s="169" t="s">
        <v>68</v>
      </c>
      <c r="BC55" s="612">
        <v>0</v>
      </c>
      <c r="BD55" s="629">
        <v>6.9257396907293032</v>
      </c>
      <c r="BE55" s="629">
        <v>0</v>
      </c>
      <c r="BF55" s="629">
        <v>2.380090554148937</v>
      </c>
      <c r="BG55" s="647">
        <v>30.043032866040527</v>
      </c>
      <c r="BH55" s="665">
        <v>6.9257396907293032</v>
      </c>
      <c r="BI55" s="629">
        <v>0</v>
      </c>
      <c r="BJ55" s="629">
        <v>2.380090554148937</v>
      </c>
      <c r="BK55" s="629">
        <v>6.3106400978577506</v>
      </c>
      <c r="BL55" s="647">
        <v>12.440547029522252</v>
      </c>
      <c r="BM55" s="665">
        <v>0</v>
      </c>
      <c r="BN55" s="629">
        <v>0</v>
      </c>
      <c r="BO55" s="629">
        <v>0</v>
      </c>
      <c r="BP55" s="629">
        <v>0</v>
      </c>
      <c r="BQ55" s="647">
        <v>11.291845738660523</v>
      </c>
      <c r="BR55" s="679">
        <v>0</v>
      </c>
      <c r="BS55" s="680">
        <v>0</v>
      </c>
      <c r="BT55" s="680">
        <v>0</v>
      </c>
      <c r="BU55" s="680">
        <v>35.979612206293197</v>
      </c>
      <c r="BV55" s="680">
        <v>3.3692509046255719</v>
      </c>
      <c r="BW55" s="974"/>
      <c r="BX55" s="974"/>
      <c r="BY55" s="974"/>
      <c r="BZ55" s="975"/>
      <c r="CA55" s="975"/>
      <c r="CB55" s="975"/>
      <c r="CC55" s="975"/>
      <c r="CD55" s="975"/>
      <c r="CE55" s="975"/>
      <c r="CF55" s="975"/>
      <c r="CG55" s="975"/>
      <c r="CH55" s="975"/>
      <c r="CI55" s="975"/>
      <c r="CJ55" s="975"/>
      <c r="CK55" s="975"/>
      <c r="CL55" s="975"/>
      <c r="CM55" s="975"/>
      <c r="CN55" s="975"/>
      <c r="CO55" s="975"/>
      <c r="CP55" s="975"/>
      <c r="CQ55" s="975"/>
      <c r="CR55" s="975"/>
      <c r="CS55" s="975"/>
      <c r="CT55" s="975"/>
      <c r="CU55" s="975"/>
      <c r="CV55" s="975"/>
      <c r="CW55" s="975"/>
      <c r="CX55" s="975"/>
      <c r="CY55" s="975"/>
      <c r="CZ55" s="976"/>
    </row>
    <row r="56" s="133" customFormat="true" ht="15" customHeight="true" x14ac:dyDescent="0.2">
      <c r="A56" s="135"/>
      <c r="B56" s="197"/>
      <c r="C56" s="1213" t="s">
        <v>115</v>
      </c>
      <c r="D56" s="1214"/>
      <c r="E56" s="1214"/>
      <c r="F56" s="1214"/>
      <c r="G56" s="1215"/>
      <c r="H56" s="1216" t="s">
        <v>38</v>
      </c>
      <c r="I56" s="1217"/>
      <c r="J56" s="1217"/>
      <c r="K56" s="1217"/>
      <c r="L56" s="1218"/>
      <c r="M56" s="1219" t="s">
        <v>37</v>
      </c>
      <c r="N56" s="1220"/>
      <c r="O56" s="1220"/>
      <c r="P56" s="1220"/>
      <c r="Q56" s="1221"/>
      <c r="R56" s="690" t="s">
        <v>141</v>
      </c>
      <c r="S56" s="443"/>
      <c r="T56" s="443"/>
      <c r="U56" s="443"/>
      <c r="V56" s="443"/>
      <c r="W56" s="853"/>
      <c r="X56" s="853"/>
      <c r="Y56" s="854"/>
      <c r="Z56" s="832"/>
      <c r="AA56" s="832"/>
      <c r="AB56" s="832"/>
      <c r="AC56" s="832"/>
      <c r="AD56" s="832"/>
      <c r="AE56" s="832"/>
      <c r="AF56" s="832"/>
      <c r="AG56" s="832"/>
      <c r="AH56" s="832"/>
      <c r="AI56" s="832"/>
      <c r="AJ56" s="832"/>
      <c r="AK56" s="832"/>
      <c r="AL56" s="832"/>
      <c r="AM56" s="832"/>
      <c r="AN56" s="832"/>
      <c r="AO56" s="832"/>
      <c r="AP56" s="832"/>
      <c r="AQ56" s="832"/>
      <c r="AR56" s="832"/>
      <c r="AS56" s="832"/>
      <c r="AT56" s="832"/>
      <c r="AU56" s="832"/>
      <c r="AV56" s="832"/>
      <c r="AW56" s="832"/>
      <c r="AX56" s="832"/>
      <c r="AY56" s="832"/>
      <c r="AZ56" s="232"/>
      <c r="BA56" s="234" t="s">
        <v>131</v>
      </c>
      <c r="BB56" s="118" t="s">
        <v>96</v>
      </c>
      <c r="BC56" s="1222" t="s">
        <v>115</v>
      </c>
      <c r="BD56" s="1223"/>
      <c r="BE56" s="1223"/>
      <c r="BF56" s="1223"/>
      <c r="BG56" s="1224"/>
      <c r="BH56" s="1225" t="s">
        <v>38</v>
      </c>
      <c r="BI56" s="1223"/>
      <c r="BJ56" s="1223"/>
      <c r="BK56" s="1223"/>
      <c r="BL56" s="1224"/>
      <c r="BM56" s="1225" t="s">
        <v>37</v>
      </c>
      <c r="BN56" s="1223"/>
      <c r="BO56" s="1223"/>
      <c r="BP56" s="1223"/>
      <c r="BQ56" s="1224"/>
      <c r="BR56" s="700" t="s">
        <v>141</v>
      </c>
      <c r="BS56" s="416"/>
      <c r="BT56" s="416"/>
      <c r="BU56" s="416"/>
      <c r="BV56" s="416"/>
      <c r="BW56" s="977"/>
      <c r="BX56" s="977"/>
      <c r="BY56" s="978"/>
      <c r="BZ56" s="232"/>
      <c r="CA56" s="232"/>
      <c r="CB56" s="232"/>
      <c r="CC56" s="232"/>
      <c r="CD56" s="232"/>
      <c r="CE56" s="232"/>
      <c r="CF56" s="232"/>
      <c r="CG56" s="232"/>
      <c r="CH56" s="232"/>
      <c r="CI56" s="232"/>
      <c r="CJ56" s="232"/>
      <c r="CK56" s="232"/>
      <c r="CL56" s="232"/>
      <c r="CM56" s="232"/>
      <c r="CN56" s="232"/>
      <c r="CO56" s="232"/>
      <c r="CP56" s="232"/>
      <c r="CQ56" s="232"/>
      <c r="CR56" s="232"/>
      <c r="CS56" s="232"/>
      <c r="CT56" s="232"/>
      <c r="CU56" s="232"/>
      <c r="CV56" s="232"/>
      <c r="CW56" s="232"/>
      <c r="CX56" s="232"/>
      <c r="CY56" s="232"/>
      <c r="CZ56" s="232"/>
    </row>
    <row r="57" s="133" customFormat="true" ht="12.75" x14ac:dyDescent="0.2">
      <c r="A57" s="198" t="s">
        <v>69</v>
      </c>
      <c r="B57" s="270"/>
      <c r="C57" s="389" t="s">
        <v>0</v>
      </c>
      <c r="D57" s="390" t="s">
        <v>1</v>
      </c>
      <c r="E57" s="390" t="s">
        <v>2</v>
      </c>
      <c r="F57" s="390" t="s">
        <v>3</v>
      </c>
      <c r="G57" s="391" t="s">
        <v>4</v>
      </c>
      <c r="H57" s="309" t="s">
        <v>0</v>
      </c>
      <c r="I57" s="307" t="s">
        <v>1</v>
      </c>
      <c r="J57" s="307" t="s">
        <v>2</v>
      </c>
      <c r="K57" s="307" t="s">
        <v>3</v>
      </c>
      <c r="L57" s="310" t="s">
        <v>4</v>
      </c>
      <c r="M57" s="311" t="s">
        <v>0</v>
      </c>
      <c r="N57" s="307" t="s">
        <v>1</v>
      </c>
      <c r="O57" s="307" t="s">
        <v>2</v>
      </c>
      <c r="P57" s="307" t="s">
        <v>3</v>
      </c>
      <c r="Q57" s="308" t="s">
        <v>4</v>
      </c>
      <c r="R57" s="311" t="s">
        <v>156</v>
      </c>
      <c r="S57" s="307" t="s">
        <v>157</v>
      </c>
      <c r="T57" s="307" t="s">
        <v>158</v>
      </c>
      <c r="U57" s="307" t="s">
        <v>159</v>
      </c>
      <c r="V57" s="800" t="s">
        <v>160</v>
      </c>
      <c r="W57" s="855"/>
      <c r="X57" s="855"/>
      <c r="Y57" s="855"/>
      <c r="Z57" s="855"/>
      <c r="AA57" s="855"/>
      <c r="AB57" s="855"/>
      <c r="AC57" s="855"/>
      <c r="AD57" s="855"/>
      <c r="AE57" s="855"/>
      <c r="AF57" s="855"/>
      <c r="AG57" s="855"/>
      <c r="AH57" s="855"/>
      <c r="AI57" s="855"/>
      <c r="AJ57" s="855"/>
      <c r="AK57" s="855"/>
      <c r="AL57" s="855"/>
      <c r="AM57" s="855"/>
      <c r="AN57" s="855"/>
      <c r="AO57" s="855"/>
      <c r="AP57" s="855"/>
      <c r="AQ57" s="855"/>
      <c r="AR57" s="855"/>
      <c r="AS57" s="855"/>
      <c r="AT57" s="855"/>
      <c r="AU57" s="855"/>
      <c r="AV57" s="855"/>
      <c r="AW57" s="855"/>
      <c r="AX57" s="855"/>
      <c r="AY57" s="855"/>
      <c r="AZ57" s="232"/>
      <c r="BA57" s="211" t="s">
        <v>120</v>
      </c>
      <c r="BB57" s="210"/>
      <c r="BC57" s="453" t="s">
        <v>0</v>
      </c>
      <c r="BD57" s="185" t="s">
        <v>1</v>
      </c>
      <c r="BE57" s="185" t="s">
        <v>2</v>
      </c>
      <c r="BF57" s="185" t="s">
        <v>3</v>
      </c>
      <c r="BG57" s="454" t="s">
        <v>4</v>
      </c>
      <c r="BH57" s="463" t="s">
        <v>0</v>
      </c>
      <c r="BI57" s="185" t="s">
        <v>1</v>
      </c>
      <c r="BJ57" s="185" t="s">
        <v>2</v>
      </c>
      <c r="BK57" s="185" t="s">
        <v>3</v>
      </c>
      <c r="BL57" s="454" t="s">
        <v>4</v>
      </c>
      <c r="BM57" s="463" t="s">
        <v>0</v>
      </c>
      <c r="BN57" s="185" t="s">
        <v>1</v>
      </c>
      <c r="BO57" s="185" t="s">
        <v>2</v>
      </c>
      <c r="BP57" s="185" t="s">
        <v>3</v>
      </c>
      <c r="BQ57" s="454" t="s">
        <v>4</v>
      </c>
      <c r="BR57" s="463" t="s">
        <v>156</v>
      </c>
      <c r="BS57" s="185" t="s">
        <v>157</v>
      </c>
      <c r="BT57" s="185" t="s">
        <v>158</v>
      </c>
      <c r="BU57" s="185" t="s">
        <v>159</v>
      </c>
      <c r="BV57" s="922" t="s">
        <v>160</v>
      </c>
      <c r="BW57" s="979"/>
      <c r="BX57" s="979"/>
      <c r="BY57" s="980"/>
      <c r="BZ57" s="980"/>
      <c r="CA57" s="980"/>
      <c r="CB57" s="980"/>
      <c r="CC57" s="980"/>
      <c r="CD57" s="980"/>
      <c r="CE57" s="980"/>
      <c r="CF57" s="980"/>
      <c r="CG57" s="980"/>
      <c r="CH57" s="980"/>
      <c r="CI57" s="980"/>
      <c r="CJ57" s="980"/>
      <c r="CK57" s="980"/>
      <c r="CL57" s="980"/>
      <c r="CM57" s="980"/>
      <c r="CN57" s="980"/>
      <c r="CO57" s="980"/>
      <c r="CP57" s="980"/>
      <c r="CQ57" s="980"/>
      <c r="CR57" s="980"/>
      <c r="CS57" s="980"/>
      <c r="CT57" s="980"/>
      <c r="CU57" s="980"/>
      <c r="CV57" s="980"/>
      <c r="CW57" s="980"/>
      <c r="CX57" s="980"/>
      <c r="CY57" s="980"/>
      <c r="CZ57" s="980"/>
    </row>
    <row r="58" s="133" customFormat="true" ht="15" customHeight="true" x14ac:dyDescent="0.2">
      <c r="A58" s="1307" t="s">
        <v>161</v>
      </c>
      <c r="B58" s="285" t="s">
        <v>162</v>
      </c>
      <c r="C58" s="339">
        <v>1.484556807631968</v>
      </c>
      <c r="D58" s="340">
        <v>3.1221914401119362</v>
      </c>
      <c r="E58" s="340">
        <v>3.5814165478391584</v>
      </c>
      <c r="F58" s="340">
        <v>3.4328345859499474</v>
      </c>
      <c r="G58" s="341">
        <v>6.0624297313333741</v>
      </c>
      <c r="H58" s="342">
        <v>1.9828876800256123</v>
      </c>
      <c r="I58" s="340">
        <v>10.282668598658589</v>
      </c>
      <c r="J58" s="340">
        <v>4.2620910708207154</v>
      </c>
      <c r="K58" s="340">
        <v>2.9419007765649594</v>
      </c>
      <c r="L58" s="343">
        <v>6.8264693296165468</v>
      </c>
      <c r="M58" s="344">
        <v>1.4684815774420814</v>
      </c>
      <c r="N58" s="340">
        <v>3.0830973395326153</v>
      </c>
      <c r="O58" s="340">
        <v>1.8552675753984962</v>
      </c>
      <c r="P58" s="340">
        <v>3.4036149670378344</v>
      </c>
      <c r="Q58" s="341">
        <v>5.2919659173765199</v>
      </c>
      <c r="R58" s="344">
        <v>3.1334841516596947</v>
      </c>
      <c r="S58" s="340">
        <v>0.79040464298054769</v>
      </c>
      <c r="T58" s="340">
        <v>0</v>
      </c>
      <c r="U58" s="340">
        <v>4.1504114041823001</v>
      </c>
      <c r="V58" s="801">
        <v>2.430613298391151</v>
      </c>
      <c r="W58" s="856"/>
      <c r="X58" s="856"/>
      <c r="Y58" s="857"/>
      <c r="Z58" s="857"/>
      <c r="AA58" s="857"/>
      <c r="AB58" s="857"/>
      <c r="AC58" s="857"/>
      <c r="AD58" s="857"/>
      <c r="AE58" s="857"/>
      <c r="AF58" s="857"/>
      <c r="AG58" s="857"/>
      <c r="AH58" s="857"/>
      <c r="AI58" s="857"/>
      <c r="AJ58" s="857"/>
      <c r="AK58" s="857"/>
      <c r="AL58" s="857"/>
      <c r="AM58" s="857"/>
      <c r="AN58" s="857"/>
      <c r="AO58" s="857"/>
      <c r="AP58" s="857"/>
      <c r="AQ58" s="857"/>
      <c r="AR58" s="857"/>
      <c r="AS58" s="857"/>
      <c r="AT58" s="857"/>
      <c r="AU58" s="857"/>
      <c r="AV58" s="857"/>
      <c r="AW58" s="857"/>
      <c r="AX58" s="857"/>
      <c r="AY58" s="857"/>
      <c r="AZ58" s="232"/>
      <c r="BA58" s="1291" t="s">
        <v>161</v>
      </c>
      <c r="BB58" s="170" t="s">
        <v>162</v>
      </c>
      <c r="BC58" s="455">
        <v>39.297204748233106</v>
      </c>
      <c r="BD58" s="420">
        <v>82.656867087377861</v>
      </c>
      <c r="BE58" s="420">
        <v>94.668942218777644</v>
      </c>
      <c r="BF58" s="420">
        <v>91.114017890393953</v>
      </c>
      <c r="BG58" s="456">
        <v>160.05636840699512</v>
      </c>
      <c r="BH58" s="464">
        <v>12.128437920490494</v>
      </c>
      <c r="BI58" s="420">
        <v>62.450905895661592</v>
      </c>
      <c r="BJ58" s="420">
        <v>25.958881471369406</v>
      </c>
      <c r="BK58" s="420">
        <v>17.969271450605582</v>
      </c>
      <c r="BL58" s="456">
        <v>41.755213623030542</v>
      </c>
      <c r="BM58" s="464">
        <v>30.014859406953466</v>
      </c>
      <c r="BN58" s="420">
        <v>62.558999748858049</v>
      </c>
      <c r="BO58" s="420">
        <v>37.792369184780007</v>
      </c>
      <c r="BP58" s="420">
        <v>69.032446985752387</v>
      </c>
      <c r="BQ58" s="456">
        <v>108.13201466427616</v>
      </c>
      <c r="BR58" s="464">
        <v>22.551988966280945</v>
      </c>
      <c r="BS58" s="420">
        <v>7.4344026095653959</v>
      </c>
      <c r="BT58" s="420">
        <v>0</v>
      </c>
      <c r="BU58" s="420">
        <v>387.31723686383225</v>
      </c>
      <c r="BV58" s="923">
        <v>50.489771912098981</v>
      </c>
      <c r="BW58" s="981"/>
      <c r="BX58" s="981"/>
      <c r="BY58" s="982"/>
      <c r="BZ58" s="982"/>
      <c r="CA58" s="982"/>
      <c r="CB58" s="982"/>
      <c r="CC58" s="982"/>
      <c r="CD58" s="982"/>
      <c r="CE58" s="982"/>
      <c r="CF58" s="982"/>
      <c r="CG58" s="982"/>
      <c r="CH58" s="982"/>
      <c r="CI58" s="982"/>
      <c r="CJ58" s="982"/>
      <c r="CK58" s="982"/>
      <c r="CL58" s="982"/>
      <c r="CM58" s="982"/>
      <c r="CN58" s="982"/>
      <c r="CO58" s="982"/>
      <c r="CP58" s="982"/>
      <c r="CQ58" s="982"/>
      <c r="CR58" s="982"/>
      <c r="CS58" s="982"/>
      <c r="CT58" s="982"/>
      <c r="CU58" s="982"/>
      <c r="CV58" s="982"/>
      <c r="CW58" s="982"/>
      <c r="CX58" s="982"/>
      <c r="CY58" s="982"/>
      <c r="CZ58" s="982"/>
    </row>
    <row r="59" s="133" customFormat="true" ht="15" customHeight="true" x14ac:dyDescent="0.2">
      <c r="A59" s="1308"/>
      <c r="B59" s="286" t="s">
        <v>163</v>
      </c>
      <c r="C59" s="345">
        <v>5.8304731962392164</v>
      </c>
      <c r="D59" s="346">
        <v>3.5959298297257805</v>
      </c>
      <c r="E59" s="346">
        <v>1.5059527723194182</v>
      </c>
      <c r="F59" s="346">
        <v>8.8222224927446677E-2</v>
      </c>
      <c r="G59" s="347">
        <v>0.48494985406756203</v>
      </c>
      <c r="H59" s="348">
        <v>4.4060327930887384</v>
      </c>
      <c r="I59" s="346">
        <v>0.48319369403249907</v>
      </c>
      <c r="J59" s="346">
        <v>0</v>
      </c>
      <c r="K59" s="346">
        <v>1.4252599681347633</v>
      </c>
      <c r="L59" s="349">
        <v>0</v>
      </c>
      <c r="M59" s="350">
        <v>4.0281971635606464</v>
      </c>
      <c r="N59" s="346">
        <v>5.0566168351426262</v>
      </c>
      <c r="O59" s="346">
        <v>2.3265360403573605</v>
      </c>
      <c r="P59" s="346">
        <v>1.4530068776812264</v>
      </c>
      <c r="Q59" s="347">
        <v>0.20054466820175956</v>
      </c>
      <c r="R59" s="350">
        <v>1.6853686728867396</v>
      </c>
      <c r="S59" s="346">
        <v>2.3355046106044117</v>
      </c>
      <c r="T59" s="346">
        <v>0.27565771271074863</v>
      </c>
      <c r="U59" s="346">
        <v>2.7144698423431866</v>
      </c>
      <c r="V59" s="802">
        <v>0.80045143404296926</v>
      </c>
      <c r="W59" s="858"/>
      <c r="X59" s="858"/>
      <c r="Y59" s="859"/>
      <c r="Z59" s="859"/>
      <c r="AA59" s="859"/>
      <c r="AB59" s="859"/>
      <c r="AC59" s="859"/>
      <c r="AD59" s="859"/>
      <c r="AE59" s="859"/>
      <c r="AF59" s="859"/>
      <c r="AG59" s="859"/>
      <c r="AH59" s="859"/>
      <c r="AI59" s="859"/>
      <c r="AJ59" s="859"/>
      <c r="AK59" s="859"/>
      <c r="AL59" s="859"/>
      <c r="AM59" s="859"/>
      <c r="AN59" s="859"/>
      <c r="AO59" s="859"/>
      <c r="AP59" s="859"/>
      <c r="AQ59" s="859"/>
      <c r="AR59" s="859"/>
      <c r="AS59" s="859"/>
      <c r="AT59" s="859"/>
      <c r="AU59" s="859"/>
      <c r="AV59" s="859"/>
      <c r="AW59" s="859"/>
      <c r="AX59" s="859"/>
      <c r="AY59" s="859"/>
      <c r="AZ59" s="232"/>
      <c r="BA59" s="1292"/>
      <c r="BB59" s="171" t="s">
        <v>163</v>
      </c>
      <c r="BC59" s="457">
        <v>154.33649813453172</v>
      </c>
      <c r="BD59" s="421">
        <v>95.198612798875956</v>
      </c>
      <c r="BE59" s="421">
        <v>39.807420913641707</v>
      </c>
      <c r="BF59" s="421">
        <v>2.3415871575254914</v>
      </c>
      <c r="BG59" s="458">
        <v>12.803333966971127</v>
      </c>
      <c r="BH59" s="465">
        <v>26.949733837638174</v>
      </c>
      <c r="BI59" s="421">
        <v>2.9346354621734334</v>
      </c>
      <c r="BJ59" s="421">
        <v>0</v>
      </c>
      <c r="BK59" s="421">
        <v>8.7055564413015176</v>
      </c>
      <c r="BL59" s="458">
        <v>0</v>
      </c>
      <c r="BM59" s="465">
        <v>82.333870158837726</v>
      </c>
      <c r="BN59" s="421">
        <v>102.60360166497833</v>
      </c>
      <c r="BO59" s="421">
        <v>47.392252268514945</v>
      </c>
      <c r="BP59" s="421">
        <v>29.470025612432288</v>
      </c>
      <c r="BQ59" s="458">
        <v>4.0977775256696098</v>
      </c>
      <c r="BR59" s="465">
        <v>12.129761592994051</v>
      </c>
      <c r="BS59" s="421">
        <v>21.967332461832168</v>
      </c>
      <c r="BT59" s="421">
        <v>0.44815044645014723</v>
      </c>
      <c r="BU59" s="421">
        <v>253.3148780930793</v>
      </c>
      <c r="BV59" s="924">
        <v>16.627330377190365</v>
      </c>
      <c r="BW59" s="983"/>
      <c r="BX59" s="983"/>
      <c r="BY59" s="984"/>
      <c r="BZ59" s="984"/>
      <c r="CA59" s="984"/>
      <c r="CB59" s="984"/>
      <c r="CC59" s="984"/>
      <c r="CD59" s="984"/>
      <c r="CE59" s="984"/>
      <c r="CF59" s="984"/>
      <c r="CG59" s="984"/>
      <c r="CH59" s="984"/>
      <c r="CI59" s="984"/>
      <c r="CJ59" s="984"/>
      <c r="CK59" s="984"/>
      <c r="CL59" s="984"/>
      <c r="CM59" s="984"/>
      <c r="CN59" s="984"/>
      <c r="CO59" s="984"/>
      <c r="CP59" s="984"/>
      <c r="CQ59" s="984"/>
      <c r="CR59" s="984"/>
      <c r="CS59" s="984"/>
      <c r="CT59" s="984"/>
      <c r="CU59" s="984"/>
      <c r="CV59" s="984"/>
      <c r="CW59" s="984"/>
      <c r="CX59" s="984"/>
      <c r="CY59" s="984"/>
      <c r="CZ59" s="984"/>
    </row>
    <row r="60" s="133" customFormat="true" ht="15" customHeight="true" x14ac:dyDescent="0.2">
      <c r="A60" s="1308"/>
      <c r="B60" s="286" t="s">
        <v>164</v>
      </c>
      <c r="C60" s="345">
        <v>0</v>
      </c>
      <c r="D60" s="346">
        <v>0.49169293628353761</v>
      </c>
      <c r="E60" s="346">
        <v>0.5587300340990603</v>
      </c>
      <c r="F60" s="346">
        <v>0</v>
      </c>
      <c r="G60" s="347">
        <v>0</v>
      </c>
      <c r="H60" s="348">
        <v>0</v>
      </c>
      <c r="I60" s="346">
        <v>0</v>
      </c>
      <c r="J60" s="346">
        <v>0</v>
      </c>
      <c r="K60" s="346">
        <v>0</v>
      </c>
      <c r="L60" s="349">
        <v>0</v>
      </c>
      <c r="M60" s="350">
        <v>0</v>
      </c>
      <c r="N60" s="346">
        <v>0.64152091681107426</v>
      </c>
      <c r="O60" s="346">
        <v>0.72503194451385</v>
      </c>
      <c r="P60" s="346">
        <v>0</v>
      </c>
      <c r="Q60" s="347">
        <v>0</v>
      </c>
      <c r="R60" s="350">
        <v>0.33652807314149891</v>
      </c>
      <c r="S60" s="346">
        <v>0</v>
      </c>
      <c r="T60" s="346">
        <v>0</v>
      </c>
      <c r="U60" s="346">
        <v>0.27179722145259017</v>
      </c>
      <c r="V60" s="802">
        <v>0</v>
      </c>
      <c r="W60" s="858"/>
      <c r="X60" s="858"/>
      <c r="Y60" s="859"/>
      <c r="Z60" s="859"/>
      <c r="AA60" s="859"/>
      <c r="AB60" s="859"/>
      <c r="AC60" s="859"/>
      <c r="AD60" s="859"/>
      <c r="AE60" s="859"/>
      <c r="AF60" s="859"/>
      <c r="AG60" s="859"/>
      <c r="AH60" s="859"/>
      <c r="AI60" s="859"/>
      <c r="AJ60" s="859"/>
      <c r="AK60" s="859"/>
      <c r="AL60" s="859"/>
      <c r="AM60" s="859"/>
      <c r="AN60" s="859"/>
      <c r="AO60" s="859"/>
      <c r="AP60" s="859"/>
      <c r="AQ60" s="859"/>
      <c r="AR60" s="859"/>
      <c r="AS60" s="859"/>
      <c r="AT60" s="859"/>
      <c r="AU60" s="859"/>
      <c r="AV60" s="859"/>
      <c r="AW60" s="859"/>
      <c r="AX60" s="859"/>
      <c r="AY60" s="859"/>
      <c r="AZ60" s="232"/>
      <c r="BA60" s="1292"/>
      <c r="BB60" s="171" t="s">
        <v>164</v>
      </c>
      <c r="BC60" s="457">
        <v>0</v>
      </c>
      <c r="BD60" s="421">
        <v>13.017074212699089</v>
      </c>
      <c r="BE60" s="421">
        <v>14.76912294548182</v>
      </c>
      <c r="BF60" s="421">
        <v>0</v>
      </c>
      <c r="BG60" s="458">
        <v>0</v>
      </c>
      <c r="BH60" s="465">
        <v>0</v>
      </c>
      <c r="BI60" s="421">
        <v>0</v>
      </c>
      <c r="BJ60" s="421">
        <v>0</v>
      </c>
      <c r="BK60" s="421">
        <v>0</v>
      </c>
      <c r="BL60" s="458">
        <v>0</v>
      </c>
      <c r="BM60" s="465">
        <v>0</v>
      </c>
      <c r="BN60" s="421">
        <v>13.017074212699089</v>
      </c>
      <c r="BO60" s="421">
        <v>14.76912294548182</v>
      </c>
      <c r="BP60" s="421">
        <v>0</v>
      </c>
      <c r="BQ60" s="458">
        <v>0</v>
      </c>
      <c r="BR60" s="465">
        <v>2.4220251403891888</v>
      </c>
      <c r="BS60" s="421">
        <v>0</v>
      </c>
      <c r="BT60" s="421">
        <v>0</v>
      </c>
      <c r="BU60" s="421">
        <v>25.36417201779172</v>
      </c>
      <c r="BV60" s="924">
        <v>0</v>
      </c>
      <c r="BW60" s="983"/>
      <c r="BX60" s="983"/>
      <c r="BY60" s="984"/>
      <c r="BZ60" s="984"/>
      <c r="CA60" s="984"/>
      <c r="CB60" s="984"/>
      <c r="CC60" s="984"/>
      <c r="CD60" s="984"/>
      <c r="CE60" s="984"/>
      <c r="CF60" s="984"/>
      <c r="CG60" s="984"/>
      <c r="CH60" s="984"/>
      <c r="CI60" s="984"/>
      <c r="CJ60" s="984"/>
      <c r="CK60" s="984"/>
      <c r="CL60" s="984"/>
      <c r="CM60" s="984"/>
      <c r="CN60" s="984"/>
      <c r="CO60" s="984"/>
      <c r="CP60" s="984"/>
      <c r="CQ60" s="984"/>
      <c r="CR60" s="984"/>
      <c r="CS60" s="984"/>
      <c r="CT60" s="984"/>
      <c r="CU60" s="984"/>
      <c r="CV60" s="984"/>
      <c r="CW60" s="984"/>
      <c r="CX60" s="984"/>
      <c r="CY60" s="984"/>
      <c r="CZ60" s="984"/>
    </row>
    <row r="61" s="133" customFormat="true" ht="15" customHeight="true" x14ac:dyDescent="0.2">
      <c r="A61" s="1308"/>
      <c r="B61" s="286" t="s">
        <v>165</v>
      </c>
      <c r="C61" s="345">
        <v>0.23571278320226163</v>
      </c>
      <c r="D61" s="346">
        <v>0</v>
      </c>
      <c r="E61" s="346">
        <v>1.3232891316675792</v>
      </c>
      <c r="F61" s="346">
        <v>0</v>
      </c>
      <c r="G61" s="347">
        <v>0</v>
      </c>
      <c r="H61" s="348">
        <v>0</v>
      </c>
      <c r="I61" s="346">
        <v>0</v>
      </c>
      <c r="J61" s="346">
        <v>0</v>
      </c>
      <c r="K61" s="346">
        <v>0</v>
      </c>
      <c r="L61" s="349">
        <v>0</v>
      </c>
      <c r="M61" s="350">
        <v>0.3052672144589737</v>
      </c>
      <c r="N61" s="346">
        <v>0</v>
      </c>
      <c r="O61" s="346">
        <v>1.7171564686585059</v>
      </c>
      <c r="P61" s="346">
        <v>0</v>
      </c>
      <c r="Q61" s="347">
        <v>0</v>
      </c>
      <c r="R61" s="350">
        <v>0</v>
      </c>
      <c r="S61" s="346">
        <v>0.59400339212577458</v>
      </c>
      <c r="T61" s="346">
        <v>0</v>
      </c>
      <c r="U61" s="346">
        <v>0.37482776819440111</v>
      </c>
      <c r="V61" s="802">
        <v>3.1406315402405557E-2</v>
      </c>
      <c r="W61" s="858"/>
      <c r="X61" s="858"/>
      <c r="Y61" s="859"/>
      <c r="Z61" s="859"/>
      <c r="AA61" s="859"/>
      <c r="AB61" s="859"/>
      <c r="AC61" s="859"/>
      <c r="AD61" s="859"/>
      <c r="AE61" s="859"/>
      <c r="AF61" s="859"/>
      <c r="AG61" s="859"/>
      <c r="AH61" s="859"/>
      <c r="AI61" s="859"/>
      <c r="AJ61" s="859"/>
      <c r="AK61" s="859"/>
      <c r="AL61" s="859"/>
      <c r="AM61" s="859"/>
      <c r="AN61" s="859"/>
      <c r="AO61" s="859"/>
      <c r="AP61" s="859"/>
      <c r="AQ61" s="859"/>
      <c r="AR61" s="859"/>
      <c r="AS61" s="859"/>
      <c r="AT61" s="859"/>
      <c r="AU61" s="859"/>
      <c r="AV61" s="859"/>
      <c r="AW61" s="859"/>
      <c r="AX61" s="859"/>
      <c r="AY61" s="859"/>
      <c r="AZ61" s="232"/>
      <c r="BA61" s="1292"/>
      <c r="BB61" s="171" t="s">
        <v>165</v>
      </c>
      <c r="BC61" s="457">
        <v>6.239473932998516</v>
      </c>
      <c r="BD61" s="421">
        <v>0</v>
      </c>
      <c r="BE61" s="421">
        <v>34.979003606871302</v>
      </c>
      <c r="BF61" s="421">
        <v>0</v>
      </c>
      <c r="BG61" s="458">
        <v>0</v>
      </c>
      <c r="BH61" s="465">
        <v>0</v>
      </c>
      <c r="BI61" s="421">
        <v>0</v>
      </c>
      <c r="BJ61" s="421">
        <v>0</v>
      </c>
      <c r="BK61" s="421">
        <v>0</v>
      </c>
      <c r="BL61" s="458">
        <v>0</v>
      </c>
      <c r="BM61" s="465">
        <v>6.239473932998516</v>
      </c>
      <c r="BN61" s="421">
        <v>0</v>
      </c>
      <c r="BO61" s="421">
        <v>34.979003606871302</v>
      </c>
      <c r="BP61" s="421">
        <v>0</v>
      </c>
      <c r="BQ61" s="458">
        <v>0</v>
      </c>
      <c r="BR61" s="465">
        <v>0</v>
      </c>
      <c r="BS61" s="421">
        <v>5.5870880918132944</v>
      </c>
      <c r="BT61" s="421">
        <v>0</v>
      </c>
      <c r="BU61" s="421">
        <v>34.979003606871302</v>
      </c>
      <c r="BV61" s="924">
        <v>0.65238584118522169</v>
      </c>
      <c r="BW61" s="983"/>
      <c r="BX61" s="983"/>
      <c r="BY61" s="984"/>
      <c r="BZ61" s="984"/>
      <c r="CA61" s="984"/>
      <c r="CB61" s="984"/>
      <c r="CC61" s="984"/>
      <c r="CD61" s="984"/>
      <c r="CE61" s="984"/>
      <c r="CF61" s="984"/>
      <c r="CG61" s="984"/>
      <c r="CH61" s="984"/>
      <c r="CI61" s="984"/>
      <c r="CJ61" s="984"/>
      <c r="CK61" s="984"/>
      <c r="CL61" s="984"/>
      <c r="CM61" s="984"/>
      <c r="CN61" s="984"/>
      <c r="CO61" s="984"/>
      <c r="CP61" s="984"/>
      <c r="CQ61" s="984"/>
      <c r="CR61" s="984"/>
      <c r="CS61" s="984"/>
      <c r="CT61" s="984"/>
      <c r="CU61" s="984"/>
      <c r="CV61" s="984"/>
      <c r="CW61" s="984"/>
      <c r="CX61" s="984"/>
      <c r="CY61" s="984"/>
      <c r="CZ61" s="984"/>
    </row>
    <row r="62" s="133" customFormat="true" ht="15" customHeight="true" x14ac:dyDescent="0.2">
      <c r="A62" s="1308"/>
      <c r="B62" s="286" t="s">
        <v>166</v>
      </c>
      <c r="C62" s="345">
        <v>6.8720579009092453E-2</v>
      </c>
      <c r="D62" s="346">
        <v>0</v>
      </c>
      <c r="E62" s="346">
        <v>0</v>
      </c>
      <c r="F62" s="346">
        <v>0</v>
      </c>
      <c r="G62" s="347">
        <v>0</v>
      </c>
      <c r="H62" s="348">
        <v>0</v>
      </c>
      <c r="I62" s="346">
        <v>0</v>
      </c>
      <c r="J62" s="346">
        <v>0</v>
      </c>
      <c r="K62" s="346">
        <v>0</v>
      </c>
      <c r="L62" s="349">
        <v>0</v>
      </c>
      <c r="M62" s="350">
        <v>8.8998735856054292E-2</v>
      </c>
      <c r="N62" s="346">
        <v>0</v>
      </c>
      <c r="O62" s="346">
        <v>0</v>
      </c>
      <c r="P62" s="346">
        <v>0</v>
      </c>
      <c r="Q62" s="347">
        <v>0</v>
      </c>
      <c r="R62" s="350">
        <v>0.25275182547950414</v>
      </c>
      <c r="S62" s="346">
        <v>0</v>
      </c>
      <c r="T62" s="346">
        <v>0</v>
      </c>
      <c r="U62" s="346">
        <v>0</v>
      </c>
      <c r="V62" s="802">
        <v>0</v>
      </c>
      <c r="W62" s="858"/>
      <c r="X62" s="858"/>
      <c r="Y62" s="859"/>
      <c r="Z62" s="859"/>
      <c r="AA62" s="859"/>
      <c r="AB62" s="859"/>
      <c r="AC62" s="859"/>
      <c r="AD62" s="859"/>
      <c r="AE62" s="859"/>
      <c r="AF62" s="859"/>
      <c r="AG62" s="859"/>
      <c r="AH62" s="859"/>
      <c r="AI62" s="859"/>
      <c r="AJ62" s="859"/>
      <c r="AK62" s="859"/>
      <c r="AL62" s="859"/>
      <c r="AM62" s="859"/>
      <c r="AN62" s="859"/>
      <c r="AO62" s="859"/>
      <c r="AP62" s="859"/>
      <c r="AQ62" s="859"/>
      <c r="AR62" s="859"/>
      <c r="AS62" s="859"/>
      <c r="AT62" s="859"/>
      <c r="AU62" s="859"/>
      <c r="AV62" s="859"/>
      <c r="AW62" s="859"/>
      <c r="AX62" s="859"/>
      <c r="AY62" s="859"/>
      <c r="AZ62" s="232"/>
      <c r="BA62" s="1292"/>
      <c r="BB62" s="171" t="s">
        <v>166</v>
      </c>
      <c r="BC62" s="457">
        <v>1.8190793709302877</v>
      </c>
      <c r="BD62" s="421">
        <v>0</v>
      </c>
      <c r="BE62" s="421">
        <v>0</v>
      </c>
      <c r="BF62" s="421">
        <v>0</v>
      </c>
      <c r="BG62" s="458">
        <v>0</v>
      </c>
      <c r="BH62" s="465">
        <v>0</v>
      </c>
      <c r="BI62" s="421">
        <v>0</v>
      </c>
      <c r="BJ62" s="421">
        <v>0</v>
      </c>
      <c r="BK62" s="421">
        <v>0</v>
      </c>
      <c r="BL62" s="458">
        <v>0</v>
      </c>
      <c r="BM62" s="465">
        <v>1.8190793709302877</v>
      </c>
      <c r="BN62" s="421">
        <v>0</v>
      </c>
      <c r="BO62" s="421">
        <v>0</v>
      </c>
      <c r="BP62" s="421">
        <v>0</v>
      </c>
      <c r="BQ62" s="458">
        <v>0</v>
      </c>
      <c r="BR62" s="465">
        <v>1.8190793709302877</v>
      </c>
      <c r="BS62" s="421">
        <v>0</v>
      </c>
      <c r="BT62" s="421">
        <v>0</v>
      </c>
      <c r="BU62" s="421">
        <v>0</v>
      </c>
      <c r="BV62" s="924">
        <v>0</v>
      </c>
      <c r="BW62" s="983"/>
      <c r="BX62" s="983"/>
      <c r="BY62" s="984"/>
      <c r="BZ62" s="984"/>
      <c r="CA62" s="984"/>
      <c r="CB62" s="984"/>
      <c r="CC62" s="984"/>
      <c r="CD62" s="984"/>
      <c r="CE62" s="984"/>
      <c r="CF62" s="984"/>
      <c r="CG62" s="984"/>
      <c r="CH62" s="984"/>
      <c r="CI62" s="984"/>
      <c r="CJ62" s="984"/>
      <c r="CK62" s="984"/>
      <c r="CL62" s="984"/>
      <c r="CM62" s="984"/>
      <c r="CN62" s="984"/>
      <c r="CO62" s="984"/>
      <c r="CP62" s="984"/>
      <c r="CQ62" s="984"/>
      <c r="CR62" s="984"/>
      <c r="CS62" s="984"/>
      <c r="CT62" s="984"/>
      <c r="CU62" s="984"/>
      <c r="CV62" s="984"/>
      <c r="CW62" s="984"/>
      <c r="CX62" s="984"/>
      <c r="CY62" s="984"/>
      <c r="CZ62" s="984"/>
    </row>
    <row r="63" s="133" customFormat="true" ht="15" customHeight="true" x14ac:dyDescent="0.2">
      <c r="A63" s="1308"/>
      <c r="B63" s="286" t="s">
        <v>167</v>
      </c>
      <c r="C63" s="345">
        <v>54.210492763315152</v>
      </c>
      <c r="D63" s="346">
        <v>47.099023832032294</v>
      </c>
      <c r="E63" s="346">
        <v>45.060360214033985</v>
      </c>
      <c r="F63" s="346">
        <v>49.000572556286322</v>
      </c>
      <c r="G63" s="347">
        <v>46.64603508517812</v>
      </c>
      <c r="H63" s="348">
        <v>26.664166224904463</v>
      </c>
      <c r="I63" s="346">
        <v>34.944652210737111</v>
      </c>
      <c r="J63" s="346">
        <v>42.46168632686053</v>
      </c>
      <c r="K63" s="346">
        <v>41.686015469742244</v>
      </c>
      <c r="L63" s="349">
        <v>40.872645369490122</v>
      </c>
      <c r="M63" s="350">
        <v>56.376210552229303</v>
      </c>
      <c r="N63" s="346">
        <v>50.037677879615771</v>
      </c>
      <c r="O63" s="346">
        <v>53.273214231832981</v>
      </c>
      <c r="P63" s="346">
        <v>49.179200695435547</v>
      </c>
      <c r="Q63" s="347">
        <v>49.734952109644723</v>
      </c>
      <c r="R63" s="350">
        <v>60.630446891620736</v>
      </c>
      <c r="S63" s="346">
        <v>81.168982140863477</v>
      </c>
      <c r="T63" s="346">
        <v>84.830448663015972</v>
      </c>
      <c r="U63" s="346">
        <v>38.588674494709622</v>
      </c>
      <c r="V63" s="802">
        <v>70.585461432778715</v>
      </c>
      <c r="W63" s="858"/>
      <c r="X63" s="858"/>
      <c r="Y63" s="859"/>
      <c r="Z63" s="859"/>
      <c r="AA63" s="859"/>
      <c r="AB63" s="859"/>
      <c r="AC63" s="859"/>
      <c r="AD63" s="859"/>
      <c r="AE63" s="859"/>
      <c r="AF63" s="859"/>
      <c r="AG63" s="859"/>
      <c r="AH63" s="859"/>
      <c r="AI63" s="859"/>
      <c r="AJ63" s="859"/>
      <c r="AK63" s="859"/>
      <c r="AL63" s="859"/>
      <c r="AM63" s="859"/>
      <c r="AN63" s="859"/>
      <c r="AO63" s="859"/>
      <c r="AP63" s="859"/>
      <c r="AQ63" s="859"/>
      <c r="AR63" s="859"/>
      <c r="AS63" s="859"/>
      <c r="AT63" s="859"/>
      <c r="AU63" s="859"/>
      <c r="AV63" s="859"/>
      <c r="AW63" s="859"/>
      <c r="AX63" s="859"/>
      <c r="AY63" s="859"/>
      <c r="AZ63" s="232"/>
      <c r="BA63" s="1292"/>
      <c r="BB63" s="171" t="s">
        <v>167</v>
      </c>
      <c r="BC63" s="457">
        <v>1434.9877503311591</v>
      </c>
      <c r="BD63" s="421">
        <v>1246.899117976559</v>
      </c>
      <c r="BE63" s="421">
        <v>1191.0975951773785</v>
      </c>
      <c r="BF63" s="421">
        <v>1300.5692330198735</v>
      </c>
      <c r="BG63" s="458">
        <v>1231.5186001631089</v>
      </c>
      <c r="BH63" s="465">
        <v>163.09279038750998</v>
      </c>
      <c r="BI63" s="421">
        <v>212.23334835998295</v>
      </c>
      <c r="BJ63" s="421">
        <v>258.61903561370565</v>
      </c>
      <c r="BK63" s="421">
        <v>254.62018761372792</v>
      </c>
      <c r="BL63" s="458">
        <v>250.00420515143446</v>
      </c>
      <c r="BM63" s="465">
        <v>1152.295037006488</v>
      </c>
      <c r="BN63" s="421">
        <v>1015.3124384904643</v>
      </c>
      <c r="BO63" s="421">
        <v>1085.1917031304035</v>
      </c>
      <c r="BP63" s="421">
        <v>997.45729105309601</v>
      </c>
      <c r="BQ63" s="458">
        <v>1016.2462598612648</v>
      </c>
      <c r="BR63" s="465">
        <v>436.36319928290806</v>
      </c>
      <c r="BS63" s="421">
        <v>763.46071344959637</v>
      </c>
      <c r="BT63" s="421">
        <v>137.91307729810717</v>
      </c>
      <c r="BU63" s="421">
        <v>3601.102956797939</v>
      </c>
      <c r="BV63" s="924">
        <v>1466.2323498395251</v>
      </c>
      <c r="BW63" s="983"/>
      <c r="BX63" s="983"/>
      <c r="BY63" s="984"/>
      <c r="BZ63" s="984"/>
      <c r="CA63" s="984"/>
      <c r="CB63" s="984"/>
      <c r="CC63" s="984"/>
      <c r="CD63" s="984"/>
      <c r="CE63" s="984"/>
      <c r="CF63" s="984"/>
      <c r="CG63" s="984"/>
      <c r="CH63" s="984"/>
      <c r="CI63" s="984"/>
      <c r="CJ63" s="984"/>
      <c r="CK63" s="984"/>
      <c r="CL63" s="984"/>
      <c r="CM63" s="984"/>
      <c r="CN63" s="984"/>
      <c r="CO63" s="984"/>
      <c r="CP63" s="984"/>
      <c r="CQ63" s="984"/>
      <c r="CR63" s="984"/>
      <c r="CS63" s="984"/>
      <c r="CT63" s="984"/>
      <c r="CU63" s="984"/>
      <c r="CV63" s="984"/>
      <c r="CW63" s="984"/>
      <c r="CX63" s="984"/>
      <c r="CY63" s="984"/>
      <c r="CZ63" s="984"/>
    </row>
    <row r="64" s="133" customFormat="true" ht="15" customHeight="true" x14ac:dyDescent="0.2">
      <c r="A64" s="1308"/>
      <c r="B64" s="286" t="s">
        <v>168</v>
      </c>
      <c r="C64" s="345">
        <v>24.966455482973661</v>
      </c>
      <c r="D64" s="346">
        <v>23.606164660473947</v>
      </c>
      <c r="E64" s="346">
        <v>19.476650166809975</v>
      </c>
      <c r="F64" s="346">
        <v>15.142732931893024</v>
      </c>
      <c r="G64" s="347">
        <v>4.9496224126193651</v>
      </c>
      <c r="H64" s="348">
        <v>36.646445404797426</v>
      </c>
      <c r="I64" s="346">
        <v>20.219843247106688</v>
      </c>
      <c r="J64" s="346">
        <v>10.74765207459421</v>
      </c>
      <c r="K64" s="346">
        <v>5.1694420413644631</v>
      </c>
      <c r="L64" s="349">
        <v>2.8566911456750796</v>
      </c>
      <c r="M64" s="350">
        <v>25.889321072845256</v>
      </c>
      <c r="N64" s="346">
        <v>19.758439904627657</v>
      </c>
      <c r="O64" s="346">
        <v>19.239372950752287</v>
      </c>
      <c r="P64" s="346">
        <v>21.058649801306267</v>
      </c>
      <c r="Q64" s="347">
        <v>6.0043605240746274</v>
      </c>
      <c r="R64" s="350">
        <v>24.647714620672978</v>
      </c>
      <c r="S64" s="346">
        <v>10.128698322745585</v>
      </c>
      <c r="T64" s="346">
        <v>10.237230977072119</v>
      </c>
      <c r="U64" s="346">
        <v>19.046015058954733</v>
      </c>
      <c r="V64" s="802">
        <v>12.833051062013384</v>
      </c>
      <c r="W64" s="858"/>
      <c r="X64" s="858"/>
      <c r="Y64" s="859"/>
      <c r="Z64" s="859"/>
      <c r="AA64" s="859"/>
      <c r="AB64" s="859"/>
      <c r="AC64" s="859"/>
      <c r="AD64" s="859"/>
      <c r="AE64" s="859"/>
      <c r="AF64" s="859"/>
      <c r="AG64" s="859"/>
      <c r="AH64" s="859"/>
      <c r="AI64" s="859"/>
      <c r="AJ64" s="859"/>
      <c r="AK64" s="859"/>
      <c r="AL64" s="859"/>
      <c r="AM64" s="859"/>
      <c r="AN64" s="859"/>
      <c r="AO64" s="859"/>
      <c r="AP64" s="859"/>
      <c r="AQ64" s="859"/>
      <c r="AR64" s="859"/>
      <c r="AS64" s="859"/>
      <c r="AT64" s="859"/>
      <c r="AU64" s="859"/>
      <c r="AV64" s="859"/>
      <c r="AW64" s="859"/>
      <c r="AX64" s="859"/>
      <c r="AY64" s="859"/>
      <c r="AZ64" s="232"/>
      <c r="BA64" s="1292"/>
      <c r="BB64" s="171" t="s">
        <v>168</v>
      </c>
      <c r="BC64" s="457">
        <v>660.87865948157616</v>
      </c>
      <c r="BD64" s="421">
        <v>624.949383217064</v>
      </c>
      <c r="BE64" s="421">
        <v>514.8336823231449</v>
      </c>
      <c r="BF64" s="421">
        <v>401.91719254779019</v>
      </c>
      <c r="BG64" s="458">
        <v>130.6767457039843</v>
      </c>
      <c r="BH64" s="465">
        <v>224.14993172633393</v>
      </c>
      <c r="BI64" s="421">
        <v>122.80348391416778</v>
      </c>
      <c r="BJ64" s="421">
        <v>65.460127825514633</v>
      </c>
      <c r="BK64" s="421">
        <v>31.575200642189156</v>
      </c>
      <c r="BL64" s="458">
        <v>17.473417557913947</v>
      </c>
      <c r="BM64" s="465">
        <v>529.16178458056027</v>
      </c>
      <c r="BN64" s="421">
        <v>400.91768144395053</v>
      </c>
      <c r="BO64" s="421">
        <v>391.9119242313742</v>
      </c>
      <c r="BP64" s="421">
        <v>427.11356604045636</v>
      </c>
      <c r="BQ64" s="458">
        <v>122.68854531109858</v>
      </c>
      <c r="BR64" s="465">
        <v>177.39198964036308</v>
      </c>
      <c r="BS64" s="421">
        <v>95.26869801544629</v>
      </c>
      <c r="BT64" s="421">
        <v>16.64317529037255</v>
      </c>
      <c r="BU64" s="421">
        <v>1777.3780012429027</v>
      </c>
      <c r="BV64" s="924">
        <v>266.57379908447479</v>
      </c>
      <c r="BW64" s="983"/>
      <c r="BX64" s="983"/>
      <c r="BY64" s="984"/>
      <c r="BZ64" s="984"/>
      <c r="CA64" s="984"/>
      <c r="CB64" s="984"/>
      <c r="CC64" s="984"/>
      <c r="CD64" s="984"/>
      <c r="CE64" s="984"/>
      <c r="CF64" s="984"/>
      <c r="CG64" s="984"/>
      <c r="CH64" s="984"/>
      <c r="CI64" s="984"/>
      <c r="CJ64" s="984"/>
      <c r="CK64" s="984"/>
      <c r="CL64" s="984"/>
      <c r="CM64" s="984"/>
      <c r="CN64" s="984"/>
      <c r="CO64" s="984"/>
      <c r="CP64" s="984"/>
      <c r="CQ64" s="984"/>
      <c r="CR64" s="984"/>
      <c r="CS64" s="984"/>
      <c r="CT64" s="984"/>
      <c r="CU64" s="984"/>
      <c r="CV64" s="984"/>
      <c r="CW64" s="984"/>
      <c r="CX64" s="984"/>
      <c r="CY64" s="984"/>
      <c r="CZ64" s="984"/>
    </row>
    <row r="65" s="133" customFormat="true" ht="15" customHeight="true" x14ac:dyDescent="0.2">
      <c r="A65" s="1308"/>
      <c r="B65" s="286" t="s">
        <v>169</v>
      </c>
      <c r="C65" s="345">
        <v>8.5448906050514815</v>
      </c>
      <c r="D65" s="346">
        <v>9.0095263673986494</v>
      </c>
      <c r="E65" s="346">
        <v>7.1404815181030772</v>
      </c>
      <c r="F65" s="346">
        <v>6.341487669112575</v>
      </c>
      <c r="G65" s="347">
        <v>4.1096191628598451</v>
      </c>
      <c r="H65" s="348">
        <v>10.23448345123855</v>
      </c>
      <c r="I65" s="346">
        <v>8.3401568855369081</v>
      </c>
      <c r="J65" s="346">
        <v>9.067437895688224</v>
      </c>
      <c r="K65" s="346">
        <v>0.27613455075435867</v>
      </c>
      <c r="L65" s="349">
        <v>1.1298316616170627</v>
      </c>
      <c r="M65" s="350">
        <v>8.315619835168647</v>
      </c>
      <c r="N65" s="346">
        <v>10.737395072889599</v>
      </c>
      <c r="O65" s="346">
        <v>5.0451347928826431</v>
      </c>
      <c r="P65" s="346">
        <v>4.9468585810365981</v>
      </c>
      <c r="Q65" s="347">
        <v>7.9404981650416886</v>
      </c>
      <c r="R65" s="350">
        <v>8.1191117509152004</v>
      </c>
      <c r="S65" s="346">
        <v>2.9861965267083863</v>
      </c>
      <c r="T65" s="346">
        <v>1.2688462954799968</v>
      </c>
      <c r="U65" s="346">
        <v>7.1364077954243115</v>
      </c>
      <c r="V65" s="802">
        <v>8.4589656245769902</v>
      </c>
      <c r="W65" s="858"/>
      <c r="X65" s="858"/>
      <c r="Y65" s="859"/>
      <c r="Z65" s="859"/>
      <c r="AA65" s="859"/>
      <c r="AB65" s="859"/>
      <c r="AC65" s="859"/>
      <c r="AD65" s="859"/>
      <c r="AE65" s="859"/>
      <c r="AF65" s="859"/>
      <c r="AG65" s="859"/>
      <c r="AH65" s="859"/>
      <c r="AI65" s="859"/>
      <c r="AJ65" s="859"/>
      <c r="AK65" s="859"/>
      <c r="AL65" s="859"/>
      <c r="AM65" s="859"/>
      <c r="AN65" s="859"/>
      <c r="AO65" s="859"/>
      <c r="AP65" s="859"/>
      <c r="AQ65" s="859"/>
      <c r="AR65" s="859"/>
      <c r="AS65" s="859"/>
      <c r="AT65" s="859"/>
      <c r="AU65" s="859"/>
      <c r="AV65" s="859"/>
      <c r="AW65" s="859"/>
      <c r="AX65" s="859"/>
      <c r="AY65" s="859"/>
      <c r="AZ65" s="232"/>
      <c r="BA65" s="1292"/>
      <c r="BB65" s="171" t="s">
        <v>169</v>
      </c>
      <c r="BC65" s="457">
        <v>226.18892987570089</v>
      </c>
      <c r="BD65" s="421">
        <v>238.51811708368456</v>
      </c>
      <c r="BE65" s="421">
        <v>188.7470567084419</v>
      </c>
      <c r="BF65" s="421">
        <v>168.3152527360549</v>
      </c>
      <c r="BG65" s="458">
        <v>108.49952047171554</v>
      </c>
      <c r="BH65" s="465">
        <v>62.599762173634936</v>
      </c>
      <c r="BI65" s="421">
        <v>50.653227595185385</v>
      </c>
      <c r="BJ65" s="421">
        <v>55.226540604597766</v>
      </c>
      <c r="BK65" s="421">
        <v>1.6866431182596793</v>
      </c>
      <c r="BL65" s="458">
        <v>6.9107997283764231</v>
      </c>
      <c r="BM65" s="465">
        <v>169.96615011610842</v>
      </c>
      <c r="BN65" s="421">
        <v>217.87203636266642</v>
      </c>
      <c r="BO65" s="421">
        <v>102.77094215838146</v>
      </c>
      <c r="BP65" s="421">
        <v>100.33266278606864</v>
      </c>
      <c r="BQ65" s="458">
        <v>162.25011223231871</v>
      </c>
      <c r="BR65" s="465">
        <v>58.434033733873811</v>
      </c>
      <c r="BS65" s="421">
        <v>28.08762252093997</v>
      </c>
      <c r="BT65" s="421">
        <v>2.0628264966874021</v>
      </c>
      <c r="BU65" s="421">
        <v>665.9710277569028</v>
      </c>
      <c r="BV65" s="924">
        <v>175.71336636719397</v>
      </c>
      <c r="BW65" s="983"/>
      <c r="BX65" s="983"/>
      <c r="BY65" s="984"/>
      <c r="BZ65" s="984"/>
      <c r="CA65" s="984"/>
      <c r="CB65" s="984"/>
      <c r="CC65" s="984"/>
      <c r="CD65" s="984"/>
      <c r="CE65" s="984"/>
      <c r="CF65" s="984"/>
      <c r="CG65" s="984"/>
      <c r="CH65" s="984"/>
      <c r="CI65" s="984"/>
      <c r="CJ65" s="984"/>
      <c r="CK65" s="984"/>
      <c r="CL65" s="984"/>
      <c r="CM65" s="984"/>
      <c r="CN65" s="984"/>
      <c r="CO65" s="984"/>
      <c r="CP65" s="984"/>
      <c r="CQ65" s="984"/>
      <c r="CR65" s="984"/>
      <c r="CS65" s="984"/>
      <c r="CT65" s="984"/>
      <c r="CU65" s="984"/>
      <c r="CV65" s="984"/>
      <c r="CW65" s="984"/>
      <c r="CX65" s="984"/>
      <c r="CY65" s="984"/>
      <c r="CZ65" s="984"/>
    </row>
    <row r="66" s="133" customFormat="true" ht="15" customHeight="true" x14ac:dyDescent="0.2">
      <c r="A66" s="1308"/>
      <c r="B66" s="286" t="s">
        <v>170</v>
      </c>
      <c r="C66" s="345">
        <v>4.3266528961697315</v>
      </c>
      <c r="D66" s="346">
        <v>11.69496284976826</v>
      </c>
      <c r="E66" s="346">
        <v>19.815595054944094</v>
      </c>
      <c r="F66" s="346">
        <v>25.398886646333668</v>
      </c>
      <c r="G66" s="347">
        <v>37.747343753941756</v>
      </c>
      <c r="H66" s="348">
        <v>18.898615918825865</v>
      </c>
      <c r="I66" s="346">
        <v>23.639422709464892</v>
      </c>
      <c r="J66" s="346">
        <v>33.461132632036325</v>
      </c>
      <c r="K66" s="346">
        <v>48.501247193439227</v>
      </c>
      <c r="L66" s="349">
        <v>48.314362493601173</v>
      </c>
      <c r="M66" s="350">
        <v>3.1755095922645298</v>
      </c>
      <c r="N66" s="346">
        <v>9.2676810915444374</v>
      </c>
      <c r="O66" s="346">
        <v>14.336801470692064</v>
      </c>
      <c r="P66" s="346">
        <v>19.179684879442345</v>
      </c>
      <c r="Q66" s="347">
        <v>30.827678615660663</v>
      </c>
      <c r="R66" s="350">
        <v>1.1474247584738684</v>
      </c>
      <c r="S66" s="346">
        <v>1.7091919181967372</v>
      </c>
      <c r="T66" s="346">
        <v>0.6891442817768717</v>
      </c>
      <c r="U66" s="346">
        <v>26.802950747929387</v>
      </c>
      <c r="V66" s="802">
        <v>4.4260304320571393</v>
      </c>
      <c r="W66" s="858"/>
      <c r="X66" s="858"/>
      <c r="Y66" s="859"/>
      <c r="Z66" s="859"/>
      <c r="AA66" s="859"/>
      <c r="AB66" s="859"/>
      <c r="AC66" s="859"/>
      <c r="AD66" s="859"/>
      <c r="AE66" s="859"/>
      <c r="AF66" s="859"/>
      <c r="AG66" s="859"/>
      <c r="AH66" s="859"/>
      <c r="AI66" s="859"/>
      <c r="AJ66" s="859"/>
      <c r="AK66" s="859"/>
      <c r="AL66" s="859"/>
      <c r="AM66" s="859"/>
      <c r="AN66" s="859"/>
      <c r="AO66" s="859"/>
      <c r="AP66" s="859"/>
      <c r="AQ66" s="859"/>
      <c r="AR66" s="859"/>
      <c r="AS66" s="859"/>
      <c r="AT66" s="859"/>
      <c r="AU66" s="859"/>
      <c r="AV66" s="859"/>
      <c r="AW66" s="859"/>
      <c r="AX66" s="859"/>
      <c r="AY66" s="859"/>
      <c r="AZ66" s="232"/>
      <c r="BA66" s="1292"/>
      <c r="BB66" s="171" t="s">
        <v>170</v>
      </c>
      <c r="BC66" s="457">
        <v>114.52937594656747</v>
      </c>
      <c r="BD66" s="421">
        <v>309.61233749025337</v>
      </c>
      <c r="BE66" s="421">
        <v>523.79314112987845</v>
      </c>
      <c r="BF66" s="421">
        <v>674.13519479259753</v>
      </c>
      <c r="BG66" s="458">
        <v>996.58107821689703</v>
      </c>
      <c r="BH66" s="465">
        <v>115.59438906378816</v>
      </c>
      <c r="BI66" s="421">
        <v>143.57200651678559</v>
      </c>
      <c r="BJ66" s="421">
        <v>203.799862898176</v>
      </c>
      <c r="BK66" s="421">
        <v>296.24795079916163</v>
      </c>
      <c r="BL66" s="458">
        <v>295.52268230789383</v>
      </c>
      <c r="BM66" s="465">
        <v>64.905461138487595</v>
      </c>
      <c r="BN66" s="421">
        <v>188.0501311600874</v>
      </c>
      <c r="BO66" s="421">
        <v>292.04504045348426</v>
      </c>
      <c r="BP66" s="421">
        <v>389.00421829906196</v>
      </c>
      <c r="BQ66" s="458">
        <v>629.90938493926774</v>
      </c>
      <c r="BR66" s="465">
        <v>8.2581271327108148</v>
      </c>
      <c r="BS66" s="421">
        <v>16.076348955863395</v>
      </c>
      <c r="BT66" s="421">
        <v>1.1203761161253682</v>
      </c>
      <c r="BU66" s="421">
        <v>2501.2568183058647</v>
      </c>
      <c r="BV66" s="924">
        <v>91.939457065626428</v>
      </c>
      <c r="BW66" s="983"/>
      <c r="BX66" s="983"/>
      <c r="BY66" s="984"/>
      <c r="BZ66" s="984"/>
      <c r="CA66" s="984"/>
      <c r="CB66" s="984"/>
      <c r="CC66" s="984"/>
      <c r="CD66" s="984"/>
      <c r="CE66" s="984"/>
      <c r="CF66" s="984"/>
      <c r="CG66" s="984"/>
      <c r="CH66" s="984"/>
      <c r="CI66" s="984"/>
      <c r="CJ66" s="984"/>
      <c r="CK66" s="984"/>
      <c r="CL66" s="984"/>
      <c r="CM66" s="984"/>
      <c r="CN66" s="984"/>
      <c r="CO66" s="984"/>
      <c r="CP66" s="984"/>
      <c r="CQ66" s="984"/>
      <c r="CR66" s="984"/>
      <c r="CS66" s="984"/>
      <c r="CT66" s="984"/>
      <c r="CU66" s="984"/>
      <c r="CV66" s="984"/>
      <c r="CW66" s="984"/>
      <c r="CX66" s="984"/>
      <c r="CY66" s="984"/>
      <c r="CZ66" s="984"/>
    </row>
    <row r="67" s="133" customFormat="true" ht="15" customHeight="true" x14ac:dyDescent="0.2">
      <c r="A67" s="1309"/>
      <c r="B67" s="286" t="s">
        <v>171</v>
      </c>
      <c r="C67" s="345">
        <v>0.33204488640737062</v>
      </c>
      <c r="D67" s="346">
        <v>1.3805080842057302</v>
      </c>
      <c r="E67" s="346">
        <v>1.537524560183654</v>
      </c>
      <c r="F67" s="346">
        <v>0.59526338549708235</v>
      </c>
      <c r="G67" s="347">
        <v>0</v>
      </c>
      <c r="H67" s="348">
        <v>1.1673685271193763</v>
      </c>
      <c r="I67" s="346">
        <v>2.0900626544633343</v>
      </c>
      <c r="J67" s="346">
        <v>0</v>
      </c>
      <c r="K67" s="346">
        <v>0</v>
      </c>
      <c r="L67" s="349">
        <v>0</v>
      </c>
      <c r="M67" s="350">
        <v>0.35239425617443049</v>
      </c>
      <c r="N67" s="346">
        <v>1.4175709598362471</v>
      </c>
      <c r="O67" s="346">
        <v>1.4814845249118045</v>
      </c>
      <c r="P67" s="346">
        <v>0.77898419806018948</v>
      </c>
      <c r="Q67" s="347">
        <v>0</v>
      </c>
      <c r="R67" s="350">
        <v>4.7169255149793421E-2</v>
      </c>
      <c r="S67" s="346">
        <v>0.28701844577505919</v>
      </c>
      <c r="T67" s="346">
        <v>2.6986720699443612</v>
      </c>
      <c r="U67" s="346">
        <v>0.91444566680931294</v>
      </c>
      <c r="V67" s="802">
        <v>0.43402040073726789</v>
      </c>
      <c r="W67" s="858"/>
      <c r="X67" s="858"/>
      <c r="Y67" s="859"/>
      <c r="Z67" s="859"/>
      <c r="AA67" s="859"/>
      <c r="AB67" s="859"/>
      <c r="AC67" s="859"/>
      <c r="AD67" s="859"/>
      <c r="AE67" s="859"/>
      <c r="AF67" s="859"/>
      <c r="AG67" s="859"/>
      <c r="AH67" s="859"/>
      <c r="AI67" s="859"/>
      <c r="AJ67" s="859"/>
      <c r="AK67" s="859"/>
      <c r="AL67" s="859"/>
      <c r="AM67" s="859"/>
      <c r="AN67" s="859"/>
      <c r="AO67" s="859"/>
      <c r="AP67" s="859"/>
      <c r="AQ67" s="859"/>
      <c r="AR67" s="859"/>
      <c r="AS67" s="859"/>
      <c r="AT67" s="859"/>
      <c r="AU67" s="859"/>
      <c r="AV67" s="859"/>
      <c r="AW67" s="859"/>
      <c r="AX67" s="859"/>
      <c r="AY67" s="859"/>
      <c r="AZ67" s="232"/>
      <c r="BA67" s="1293"/>
      <c r="BB67" s="171" t="s">
        <v>171</v>
      </c>
      <c r="BC67" s="457">
        <v>8.7894486891127759</v>
      </c>
      <c r="BD67" s="421">
        <v>36.547558155227243</v>
      </c>
      <c r="BE67" s="421">
        <v>40.641969959009295</v>
      </c>
      <c r="BF67" s="421">
        <v>15.79943262563844</v>
      </c>
      <c r="BG67" s="458">
        <v>0</v>
      </c>
      <c r="BH67" s="465">
        <v>7.1402716624468114</v>
      </c>
      <c r="BI67" s="421">
        <v>12.693816288794331</v>
      </c>
      <c r="BJ67" s="421">
        <v>0</v>
      </c>
      <c r="BK67" s="421">
        <v>0</v>
      </c>
      <c r="BL67" s="458">
        <v>0</v>
      </c>
      <c r="BM67" s="465">
        <v>7.2027216530134828</v>
      </c>
      <c r="BN67" s="421">
        <v>28.763873324164337</v>
      </c>
      <c r="BO67" s="421">
        <v>30.178293874930354</v>
      </c>
      <c r="BP67" s="421">
        <v>15.79943262563844</v>
      </c>
      <c r="BQ67" s="458">
        <v>0</v>
      </c>
      <c r="BR67" s="465">
        <v>0.33948169839071812</v>
      </c>
      <c r="BS67" s="421">
        <v>2.6996434057081045</v>
      </c>
      <c r="BT67" s="421">
        <v>4.3873653346212</v>
      </c>
      <c r="BU67" s="421">
        <v>85.336255720044008</v>
      </c>
      <c r="BV67" s="924">
        <v>9.0156632702237296</v>
      </c>
      <c r="BW67" s="983"/>
      <c r="BX67" s="983"/>
      <c r="BY67" s="984"/>
      <c r="BZ67" s="984"/>
      <c r="CA67" s="984"/>
      <c r="CB67" s="984"/>
      <c r="CC67" s="984"/>
      <c r="CD67" s="984"/>
      <c r="CE67" s="984"/>
      <c r="CF67" s="984"/>
      <c r="CG67" s="984"/>
      <c r="CH67" s="984"/>
      <c r="CI67" s="984"/>
      <c r="CJ67" s="984"/>
      <c r="CK67" s="984"/>
      <c r="CL67" s="984"/>
      <c r="CM67" s="984"/>
      <c r="CN67" s="984"/>
      <c r="CO67" s="984"/>
      <c r="CP67" s="984"/>
      <c r="CQ67" s="984"/>
      <c r="CR67" s="984"/>
      <c r="CS67" s="984"/>
      <c r="CT67" s="984"/>
      <c r="CU67" s="984"/>
      <c r="CV67" s="984"/>
      <c r="CW67" s="984"/>
      <c r="CX67" s="984"/>
      <c r="CY67" s="984"/>
      <c r="CZ67" s="984"/>
    </row>
    <row r="68" s="133" customFormat="true" ht="15" customHeight="true" x14ac:dyDescent="0.2">
      <c r="A68" s="267"/>
      <c r="B68" s="286"/>
      <c r="C68" s="345"/>
      <c r="D68" s="346"/>
      <c r="E68" s="346"/>
      <c r="F68" s="346"/>
      <c r="G68" s="347"/>
      <c r="H68" s="348"/>
      <c r="I68" s="346"/>
      <c r="J68" s="346"/>
      <c r="K68" s="346"/>
      <c r="L68" s="349"/>
      <c r="M68" s="350"/>
      <c r="N68" s="346"/>
      <c r="O68" s="346"/>
      <c r="P68" s="346"/>
      <c r="Q68" s="347"/>
      <c r="R68" s="350"/>
      <c r="S68" s="346"/>
      <c r="T68" s="346"/>
      <c r="U68" s="346"/>
      <c r="V68" s="802"/>
      <c r="W68" s="858"/>
      <c r="X68" s="858"/>
      <c r="Y68" s="859"/>
      <c r="Z68" s="859"/>
      <c r="AA68" s="859"/>
      <c r="AB68" s="859"/>
      <c r="AC68" s="859"/>
      <c r="AD68" s="859"/>
      <c r="AE68" s="859"/>
      <c r="AF68" s="859"/>
      <c r="AG68" s="859"/>
      <c r="AH68" s="859"/>
      <c r="AI68" s="859"/>
      <c r="AJ68" s="859"/>
      <c r="AK68" s="859"/>
      <c r="AL68" s="859"/>
      <c r="AM68" s="859"/>
      <c r="AN68" s="859"/>
      <c r="AO68" s="859"/>
      <c r="AP68" s="859"/>
      <c r="AQ68" s="859"/>
      <c r="AR68" s="859"/>
      <c r="AS68" s="859"/>
      <c r="AT68" s="859"/>
      <c r="AU68" s="859"/>
      <c r="AV68" s="859"/>
      <c r="AW68" s="859"/>
      <c r="AX68" s="859"/>
      <c r="AY68" s="859"/>
      <c r="AZ68" s="232"/>
      <c r="BA68" s="259"/>
      <c r="BB68" s="171"/>
      <c r="BC68" s="457"/>
      <c r="BD68" s="421"/>
      <c r="BE68" s="421"/>
      <c r="BF68" s="421"/>
      <c r="BG68" s="458"/>
      <c r="BH68" s="465"/>
      <c r="BI68" s="421"/>
      <c r="BJ68" s="421"/>
      <c r="BK68" s="421"/>
      <c r="BL68" s="458"/>
      <c r="BM68" s="465"/>
      <c r="BN68" s="421"/>
      <c r="BO68" s="421"/>
      <c r="BP68" s="421"/>
      <c r="BQ68" s="458"/>
      <c r="BR68" s="465"/>
      <c r="BS68" s="421"/>
      <c r="BT68" s="421"/>
      <c r="BU68" s="421"/>
      <c r="BV68" s="924"/>
      <c r="BW68" s="983"/>
      <c r="BX68" s="983"/>
      <c r="BY68" s="984"/>
      <c r="BZ68" s="984"/>
      <c r="CA68" s="984"/>
      <c r="CB68" s="984"/>
      <c r="CC68" s="984"/>
      <c r="CD68" s="984"/>
      <c r="CE68" s="984"/>
      <c r="CF68" s="984"/>
      <c r="CG68" s="984"/>
      <c r="CH68" s="984"/>
      <c r="CI68" s="984"/>
      <c r="CJ68" s="984"/>
      <c r="CK68" s="984"/>
      <c r="CL68" s="984"/>
      <c r="CM68" s="984"/>
      <c r="CN68" s="984"/>
      <c r="CO68" s="984"/>
      <c r="CP68" s="984"/>
      <c r="CQ68" s="984"/>
      <c r="CR68" s="984"/>
      <c r="CS68" s="984"/>
      <c r="CT68" s="984"/>
      <c r="CU68" s="984"/>
      <c r="CV68" s="984"/>
      <c r="CW68" s="984"/>
      <c r="CX68" s="984"/>
      <c r="CY68" s="984"/>
      <c r="CZ68" s="984"/>
    </row>
    <row r="69" s="133" customFormat="true" ht="15" customHeight="true" x14ac:dyDescent="0.2">
      <c r="A69" s="267"/>
      <c r="B69" s="286"/>
      <c r="C69" s="345"/>
      <c r="D69" s="346"/>
      <c r="E69" s="346"/>
      <c r="F69" s="346"/>
      <c r="G69" s="347"/>
      <c r="H69" s="348"/>
      <c r="I69" s="346"/>
      <c r="J69" s="346"/>
      <c r="K69" s="346"/>
      <c r="L69" s="349"/>
      <c r="M69" s="350"/>
      <c r="N69" s="346"/>
      <c r="O69" s="346"/>
      <c r="P69" s="346"/>
      <c r="Q69" s="347"/>
      <c r="R69" s="350"/>
      <c r="S69" s="346"/>
      <c r="T69" s="346"/>
      <c r="U69" s="346"/>
      <c r="V69" s="802"/>
      <c r="W69" s="858"/>
      <c r="X69" s="858"/>
      <c r="Y69" s="859"/>
      <c r="Z69" s="859"/>
      <c r="AA69" s="859"/>
      <c r="AB69" s="859"/>
      <c r="AC69" s="859"/>
      <c r="AD69" s="859"/>
      <c r="AE69" s="859"/>
      <c r="AF69" s="859"/>
      <c r="AG69" s="859"/>
      <c r="AH69" s="859"/>
      <c r="AI69" s="859"/>
      <c r="AJ69" s="859"/>
      <c r="AK69" s="859"/>
      <c r="AL69" s="859"/>
      <c r="AM69" s="859"/>
      <c r="AN69" s="859"/>
      <c r="AO69" s="859"/>
      <c r="AP69" s="859"/>
      <c r="AQ69" s="859"/>
      <c r="AR69" s="859"/>
      <c r="AS69" s="859"/>
      <c r="AT69" s="859"/>
      <c r="AU69" s="859"/>
      <c r="AV69" s="859"/>
      <c r="AW69" s="859"/>
      <c r="AX69" s="859"/>
      <c r="AY69" s="859"/>
      <c r="AZ69" s="232"/>
      <c r="BA69" s="259"/>
      <c r="BB69" s="171"/>
      <c r="BC69" s="457"/>
      <c r="BD69" s="421"/>
      <c r="BE69" s="421"/>
      <c r="BF69" s="421"/>
      <c r="BG69" s="458"/>
      <c r="BH69" s="465"/>
      <c r="BI69" s="421"/>
      <c r="BJ69" s="421"/>
      <c r="BK69" s="421"/>
      <c r="BL69" s="458"/>
      <c r="BM69" s="465"/>
      <c r="BN69" s="421"/>
      <c r="BO69" s="421"/>
      <c r="BP69" s="421"/>
      <c r="BQ69" s="458"/>
      <c r="BR69" s="465"/>
      <c r="BS69" s="421"/>
      <c r="BT69" s="421"/>
      <c r="BU69" s="421"/>
      <c r="BV69" s="924"/>
      <c r="BW69" s="983"/>
      <c r="BX69" s="983"/>
      <c r="BY69" s="984"/>
      <c r="BZ69" s="984"/>
      <c r="CA69" s="984"/>
      <c r="CB69" s="984"/>
      <c r="CC69" s="984"/>
      <c r="CD69" s="984"/>
      <c r="CE69" s="984"/>
      <c r="CF69" s="984"/>
      <c r="CG69" s="984"/>
      <c r="CH69" s="984"/>
      <c r="CI69" s="984"/>
      <c r="CJ69" s="984"/>
      <c r="CK69" s="984"/>
      <c r="CL69" s="984"/>
      <c r="CM69" s="984"/>
      <c r="CN69" s="984"/>
      <c r="CO69" s="984"/>
      <c r="CP69" s="984"/>
      <c r="CQ69" s="984"/>
      <c r="CR69" s="984"/>
      <c r="CS69" s="984"/>
      <c r="CT69" s="984"/>
      <c r="CU69" s="984"/>
      <c r="CV69" s="984"/>
      <c r="CW69" s="984"/>
      <c r="CX69" s="984"/>
      <c r="CY69" s="984"/>
      <c r="CZ69" s="984"/>
    </row>
    <row r="70" s="133" customFormat="true" ht="15" customHeight="true" x14ac:dyDescent="0.2">
      <c r="A70" s="267"/>
      <c r="B70" s="286"/>
      <c r="C70" s="345"/>
      <c r="D70" s="346"/>
      <c r="E70" s="346"/>
      <c r="F70" s="346"/>
      <c r="G70" s="347"/>
      <c r="H70" s="348"/>
      <c r="I70" s="346"/>
      <c r="J70" s="346"/>
      <c r="K70" s="346"/>
      <c r="L70" s="349"/>
      <c r="M70" s="350"/>
      <c r="N70" s="346"/>
      <c r="O70" s="346"/>
      <c r="P70" s="346"/>
      <c r="Q70" s="347"/>
      <c r="R70" s="350"/>
      <c r="S70" s="346"/>
      <c r="T70" s="346"/>
      <c r="U70" s="346"/>
      <c r="V70" s="802"/>
      <c r="W70" s="858"/>
      <c r="X70" s="858"/>
      <c r="Y70" s="859"/>
      <c r="Z70" s="859"/>
      <c r="AA70" s="859"/>
      <c r="AB70" s="859"/>
      <c r="AC70" s="859"/>
      <c r="AD70" s="859"/>
      <c r="AE70" s="859"/>
      <c r="AF70" s="859"/>
      <c r="AG70" s="859"/>
      <c r="AH70" s="859"/>
      <c r="AI70" s="859"/>
      <c r="AJ70" s="859"/>
      <c r="AK70" s="859"/>
      <c r="AL70" s="859"/>
      <c r="AM70" s="859"/>
      <c r="AN70" s="859"/>
      <c r="AO70" s="859"/>
      <c r="AP70" s="859"/>
      <c r="AQ70" s="859"/>
      <c r="AR70" s="859"/>
      <c r="AS70" s="859"/>
      <c r="AT70" s="859"/>
      <c r="AU70" s="859"/>
      <c r="AV70" s="859"/>
      <c r="AW70" s="859"/>
      <c r="AX70" s="859"/>
      <c r="AY70" s="859"/>
      <c r="AZ70" s="232"/>
      <c r="BA70" s="259"/>
      <c r="BB70" s="171"/>
      <c r="BC70" s="457"/>
      <c r="BD70" s="421"/>
      <c r="BE70" s="421"/>
      <c r="BF70" s="421"/>
      <c r="BG70" s="458"/>
      <c r="BH70" s="465"/>
      <c r="BI70" s="421"/>
      <c r="BJ70" s="421"/>
      <c r="BK70" s="421"/>
      <c r="BL70" s="458"/>
      <c r="BM70" s="465"/>
      <c r="BN70" s="421"/>
      <c r="BO70" s="421"/>
      <c r="BP70" s="421"/>
      <c r="BQ70" s="458"/>
      <c r="BR70" s="465"/>
      <c r="BS70" s="421"/>
      <c r="BT70" s="421"/>
      <c r="BU70" s="421"/>
      <c r="BV70" s="924"/>
      <c r="BW70" s="983"/>
      <c r="BX70" s="983"/>
      <c r="BY70" s="984"/>
      <c r="BZ70" s="984"/>
      <c r="CA70" s="984"/>
      <c r="CB70" s="984"/>
      <c r="CC70" s="984"/>
      <c r="CD70" s="984"/>
      <c r="CE70" s="984"/>
      <c r="CF70" s="984"/>
      <c r="CG70" s="984"/>
      <c r="CH70" s="984"/>
      <c r="CI70" s="984"/>
      <c r="CJ70" s="984"/>
      <c r="CK70" s="984"/>
      <c r="CL70" s="984"/>
      <c r="CM70" s="984"/>
      <c r="CN70" s="984"/>
      <c r="CO70" s="984"/>
      <c r="CP70" s="984"/>
      <c r="CQ70" s="984"/>
      <c r="CR70" s="984"/>
      <c r="CS70" s="984"/>
      <c r="CT70" s="984"/>
      <c r="CU70" s="984"/>
      <c r="CV70" s="984"/>
      <c r="CW70" s="984"/>
      <c r="CX70" s="984"/>
      <c r="CY70" s="984"/>
      <c r="CZ70" s="984"/>
    </row>
    <row r="71" s="133" customFormat="true" ht="15" customHeight="true" x14ac:dyDescent="0.2">
      <c r="A71" s="267"/>
      <c r="B71" s="286"/>
      <c r="C71" s="345"/>
      <c r="D71" s="346"/>
      <c r="E71" s="346"/>
      <c r="F71" s="346"/>
      <c r="G71" s="347"/>
      <c r="H71" s="348"/>
      <c r="I71" s="346"/>
      <c r="J71" s="346"/>
      <c r="K71" s="346"/>
      <c r="L71" s="349"/>
      <c r="M71" s="350"/>
      <c r="N71" s="346"/>
      <c r="O71" s="346"/>
      <c r="P71" s="346"/>
      <c r="Q71" s="347"/>
      <c r="R71" s="350"/>
      <c r="S71" s="346"/>
      <c r="T71" s="346"/>
      <c r="U71" s="346"/>
      <c r="V71" s="802"/>
      <c r="W71" s="858"/>
      <c r="X71" s="858"/>
      <c r="Y71" s="859"/>
      <c r="Z71" s="859"/>
      <c r="AA71" s="859"/>
      <c r="AB71" s="859"/>
      <c r="AC71" s="859"/>
      <c r="AD71" s="859"/>
      <c r="AE71" s="859"/>
      <c r="AF71" s="859"/>
      <c r="AG71" s="859"/>
      <c r="AH71" s="859"/>
      <c r="AI71" s="859"/>
      <c r="AJ71" s="859"/>
      <c r="AK71" s="859"/>
      <c r="AL71" s="859"/>
      <c r="AM71" s="859"/>
      <c r="AN71" s="859"/>
      <c r="AO71" s="859"/>
      <c r="AP71" s="859"/>
      <c r="AQ71" s="859"/>
      <c r="AR71" s="859"/>
      <c r="AS71" s="859"/>
      <c r="AT71" s="859"/>
      <c r="AU71" s="859"/>
      <c r="AV71" s="859"/>
      <c r="AW71" s="859"/>
      <c r="AX71" s="859"/>
      <c r="AY71" s="859"/>
      <c r="AZ71" s="232"/>
      <c r="BA71" s="259"/>
      <c r="BB71" s="171"/>
      <c r="BC71" s="457"/>
      <c r="BD71" s="421"/>
      <c r="BE71" s="421"/>
      <c r="BF71" s="421"/>
      <c r="BG71" s="458"/>
      <c r="BH71" s="465"/>
      <c r="BI71" s="421"/>
      <c r="BJ71" s="421"/>
      <c r="BK71" s="421"/>
      <c r="BL71" s="458"/>
      <c r="BM71" s="465"/>
      <c r="BN71" s="421"/>
      <c r="BO71" s="421"/>
      <c r="BP71" s="421"/>
      <c r="BQ71" s="458"/>
      <c r="BR71" s="465"/>
      <c r="BS71" s="421"/>
      <c r="BT71" s="421"/>
      <c r="BU71" s="421"/>
      <c r="BV71" s="924"/>
      <c r="BW71" s="983"/>
      <c r="BX71" s="983"/>
      <c r="BY71" s="984"/>
      <c r="BZ71" s="984"/>
      <c r="CA71" s="984"/>
      <c r="CB71" s="984"/>
      <c r="CC71" s="984"/>
      <c r="CD71" s="984"/>
      <c r="CE71" s="984"/>
      <c r="CF71" s="984"/>
      <c r="CG71" s="984"/>
      <c r="CH71" s="984"/>
      <c r="CI71" s="984"/>
      <c r="CJ71" s="984"/>
      <c r="CK71" s="984"/>
      <c r="CL71" s="984"/>
      <c r="CM71" s="984"/>
      <c r="CN71" s="984"/>
      <c r="CO71" s="984"/>
      <c r="CP71" s="984"/>
      <c r="CQ71" s="984"/>
      <c r="CR71" s="984"/>
      <c r="CS71" s="984"/>
      <c r="CT71" s="984"/>
      <c r="CU71" s="984"/>
      <c r="CV71" s="984"/>
      <c r="CW71" s="984"/>
      <c r="CX71" s="984"/>
      <c r="CY71" s="984"/>
      <c r="CZ71" s="984"/>
    </row>
    <row r="72" s="133" customFormat="true" ht="15" customHeight="true" x14ac:dyDescent="0.2">
      <c r="A72" s="267"/>
      <c r="B72" s="286"/>
      <c r="C72" s="345"/>
      <c r="D72" s="346"/>
      <c r="E72" s="346"/>
      <c r="F72" s="346"/>
      <c r="G72" s="347"/>
      <c r="H72" s="348"/>
      <c r="I72" s="346"/>
      <c r="J72" s="346"/>
      <c r="K72" s="346"/>
      <c r="L72" s="349"/>
      <c r="M72" s="350"/>
      <c r="N72" s="346"/>
      <c r="O72" s="346"/>
      <c r="P72" s="346"/>
      <c r="Q72" s="347"/>
      <c r="R72" s="350"/>
      <c r="S72" s="346"/>
      <c r="T72" s="346"/>
      <c r="U72" s="346"/>
      <c r="V72" s="802"/>
      <c r="W72" s="858"/>
      <c r="X72" s="858"/>
      <c r="Y72" s="859"/>
      <c r="Z72" s="859"/>
      <c r="AA72" s="859"/>
      <c r="AB72" s="859"/>
      <c r="AC72" s="859"/>
      <c r="AD72" s="859"/>
      <c r="AE72" s="859"/>
      <c r="AF72" s="859"/>
      <c r="AG72" s="859"/>
      <c r="AH72" s="859"/>
      <c r="AI72" s="859"/>
      <c r="AJ72" s="859"/>
      <c r="AK72" s="859"/>
      <c r="AL72" s="859"/>
      <c r="AM72" s="859"/>
      <c r="AN72" s="859"/>
      <c r="AO72" s="859"/>
      <c r="AP72" s="859"/>
      <c r="AQ72" s="859"/>
      <c r="AR72" s="859"/>
      <c r="AS72" s="859"/>
      <c r="AT72" s="859"/>
      <c r="AU72" s="859"/>
      <c r="AV72" s="859"/>
      <c r="AW72" s="859"/>
      <c r="AX72" s="859"/>
      <c r="AY72" s="859"/>
      <c r="AZ72" s="232"/>
      <c r="BA72" s="259"/>
      <c r="BB72" s="171"/>
      <c r="BC72" s="457"/>
      <c r="BD72" s="421"/>
      <c r="BE72" s="421"/>
      <c r="BF72" s="421"/>
      <c r="BG72" s="458"/>
      <c r="BH72" s="465"/>
      <c r="BI72" s="421"/>
      <c r="BJ72" s="421"/>
      <c r="BK72" s="421"/>
      <c r="BL72" s="458"/>
      <c r="BM72" s="465"/>
      <c r="BN72" s="421"/>
      <c r="BO72" s="421"/>
      <c r="BP72" s="421"/>
      <c r="BQ72" s="458"/>
      <c r="BR72" s="465"/>
      <c r="BS72" s="421"/>
      <c r="BT72" s="421"/>
      <c r="BU72" s="421"/>
      <c r="BV72" s="924"/>
      <c r="BW72" s="983"/>
      <c r="BX72" s="983"/>
      <c r="BY72" s="984"/>
      <c r="BZ72" s="984"/>
      <c r="CA72" s="984"/>
      <c r="CB72" s="984"/>
      <c r="CC72" s="984"/>
      <c r="CD72" s="984"/>
      <c r="CE72" s="984"/>
      <c r="CF72" s="984"/>
      <c r="CG72" s="984"/>
      <c r="CH72" s="984"/>
      <c r="CI72" s="984"/>
      <c r="CJ72" s="984"/>
      <c r="CK72" s="984"/>
      <c r="CL72" s="984"/>
      <c r="CM72" s="984"/>
      <c r="CN72" s="984"/>
      <c r="CO72" s="984"/>
      <c r="CP72" s="984"/>
      <c r="CQ72" s="984"/>
      <c r="CR72" s="984"/>
      <c r="CS72" s="984"/>
      <c r="CT72" s="984"/>
      <c r="CU72" s="984"/>
      <c r="CV72" s="984"/>
      <c r="CW72" s="984"/>
      <c r="CX72" s="984"/>
      <c r="CY72" s="984"/>
      <c r="CZ72" s="984"/>
    </row>
    <row r="73" s="133" customFormat="true" ht="15" customHeight="true" x14ac:dyDescent="0.2">
      <c r="A73" s="267"/>
      <c r="B73" s="286"/>
      <c r="C73" s="345"/>
      <c r="D73" s="346"/>
      <c r="E73" s="346"/>
      <c r="F73" s="346"/>
      <c r="G73" s="347"/>
      <c r="H73" s="348"/>
      <c r="I73" s="346"/>
      <c r="J73" s="346"/>
      <c r="K73" s="346"/>
      <c r="L73" s="349"/>
      <c r="M73" s="350"/>
      <c r="N73" s="346"/>
      <c r="O73" s="346"/>
      <c r="P73" s="346"/>
      <c r="Q73" s="347"/>
      <c r="R73" s="350"/>
      <c r="S73" s="346"/>
      <c r="T73" s="346"/>
      <c r="U73" s="346"/>
      <c r="V73" s="802"/>
      <c r="W73" s="858"/>
      <c r="X73" s="858"/>
      <c r="Y73" s="859"/>
      <c r="Z73" s="859"/>
      <c r="AA73" s="859"/>
      <c r="AB73" s="859"/>
      <c r="AC73" s="859"/>
      <c r="AD73" s="859"/>
      <c r="AE73" s="859"/>
      <c r="AF73" s="859"/>
      <c r="AG73" s="859"/>
      <c r="AH73" s="859"/>
      <c r="AI73" s="859"/>
      <c r="AJ73" s="859"/>
      <c r="AK73" s="859"/>
      <c r="AL73" s="859"/>
      <c r="AM73" s="859"/>
      <c r="AN73" s="859"/>
      <c r="AO73" s="859"/>
      <c r="AP73" s="859"/>
      <c r="AQ73" s="859"/>
      <c r="AR73" s="859"/>
      <c r="AS73" s="859"/>
      <c r="AT73" s="859"/>
      <c r="AU73" s="859"/>
      <c r="AV73" s="859"/>
      <c r="AW73" s="859"/>
      <c r="AX73" s="859"/>
      <c r="AY73" s="859"/>
      <c r="AZ73" s="232"/>
      <c r="BA73" s="259"/>
      <c r="BB73" s="171"/>
      <c r="BC73" s="457"/>
      <c r="BD73" s="421"/>
      <c r="BE73" s="421"/>
      <c r="BF73" s="421"/>
      <c r="BG73" s="458"/>
      <c r="BH73" s="465"/>
      <c r="BI73" s="421"/>
      <c r="BJ73" s="421"/>
      <c r="BK73" s="421"/>
      <c r="BL73" s="458"/>
      <c r="BM73" s="465"/>
      <c r="BN73" s="421"/>
      <c r="BO73" s="421"/>
      <c r="BP73" s="421"/>
      <c r="BQ73" s="458"/>
      <c r="BR73" s="465"/>
      <c r="BS73" s="421"/>
      <c r="BT73" s="421"/>
      <c r="BU73" s="421"/>
      <c r="BV73" s="924"/>
      <c r="BW73" s="983"/>
      <c r="BX73" s="983"/>
      <c r="BY73" s="984"/>
      <c r="BZ73" s="984"/>
      <c r="CA73" s="984"/>
      <c r="CB73" s="984"/>
      <c r="CC73" s="984"/>
      <c r="CD73" s="984"/>
      <c r="CE73" s="984"/>
      <c r="CF73" s="984"/>
      <c r="CG73" s="984"/>
      <c r="CH73" s="984"/>
      <c r="CI73" s="984"/>
      <c r="CJ73" s="984"/>
      <c r="CK73" s="984"/>
      <c r="CL73" s="984"/>
      <c r="CM73" s="984"/>
      <c r="CN73" s="984"/>
      <c r="CO73" s="984"/>
      <c r="CP73" s="984"/>
      <c r="CQ73" s="984"/>
      <c r="CR73" s="984"/>
      <c r="CS73" s="984"/>
      <c r="CT73" s="984"/>
      <c r="CU73" s="984"/>
      <c r="CV73" s="984"/>
      <c r="CW73" s="984"/>
      <c r="CX73" s="984"/>
      <c r="CY73" s="984"/>
      <c r="CZ73" s="984"/>
    </row>
    <row r="74" s="133" customFormat="true" ht="15" customHeight="true" x14ac:dyDescent="0.2">
      <c r="A74" s="267"/>
      <c r="B74" s="286"/>
      <c r="C74" s="345"/>
      <c r="D74" s="346"/>
      <c r="E74" s="346"/>
      <c r="F74" s="346"/>
      <c r="G74" s="347"/>
      <c r="H74" s="348"/>
      <c r="I74" s="346"/>
      <c r="J74" s="346"/>
      <c r="K74" s="346"/>
      <c r="L74" s="349"/>
      <c r="M74" s="350"/>
      <c r="N74" s="346"/>
      <c r="O74" s="346"/>
      <c r="P74" s="346"/>
      <c r="Q74" s="347"/>
      <c r="R74" s="350"/>
      <c r="S74" s="346"/>
      <c r="T74" s="346"/>
      <c r="U74" s="346"/>
      <c r="V74" s="802"/>
      <c r="W74" s="858"/>
      <c r="X74" s="858"/>
      <c r="Y74" s="859"/>
      <c r="Z74" s="859"/>
      <c r="AA74" s="859"/>
      <c r="AB74" s="859"/>
      <c r="AC74" s="859"/>
      <c r="AD74" s="859"/>
      <c r="AE74" s="859"/>
      <c r="AF74" s="859"/>
      <c r="AG74" s="859"/>
      <c r="AH74" s="859"/>
      <c r="AI74" s="859"/>
      <c r="AJ74" s="859"/>
      <c r="AK74" s="859"/>
      <c r="AL74" s="859"/>
      <c r="AM74" s="859"/>
      <c r="AN74" s="859"/>
      <c r="AO74" s="859"/>
      <c r="AP74" s="859"/>
      <c r="AQ74" s="859"/>
      <c r="AR74" s="859"/>
      <c r="AS74" s="859"/>
      <c r="AT74" s="859"/>
      <c r="AU74" s="859"/>
      <c r="AV74" s="859"/>
      <c r="AW74" s="859"/>
      <c r="AX74" s="859"/>
      <c r="AY74" s="859"/>
      <c r="AZ74" s="232"/>
      <c r="BA74" s="259"/>
      <c r="BB74" s="171"/>
      <c r="BC74" s="457"/>
      <c r="BD74" s="421"/>
      <c r="BE74" s="421"/>
      <c r="BF74" s="421"/>
      <c r="BG74" s="458"/>
      <c r="BH74" s="465"/>
      <c r="BI74" s="421"/>
      <c r="BJ74" s="421"/>
      <c r="BK74" s="421"/>
      <c r="BL74" s="458"/>
      <c r="BM74" s="465"/>
      <c r="BN74" s="421"/>
      <c r="BO74" s="421"/>
      <c r="BP74" s="421"/>
      <c r="BQ74" s="458"/>
      <c r="BR74" s="465"/>
      <c r="BS74" s="421"/>
      <c r="BT74" s="421"/>
      <c r="BU74" s="421"/>
      <c r="BV74" s="924"/>
      <c r="BW74" s="983"/>
      <c r="BX74" s="983"/>
      <c r="BY74" s="984"/>
      <c r="BZ74" s="984"/>
      <c r="CA74" s="984"/>
      <c r="CB74" s="984"/>
      <c r="CC74" s="984"/>
      <c r="CD74" s="984"/>
      <c r="CE74" s="984"/>
      <c r="CF74" s="984"/>
      <c r="CG74" s="984"/>
      <c r="CH74" s="984"/>
      <c r="CI74" s="984"/>
      <c r="CJ74" s="984"/>
      <c r="CK74" s="984"/>
      <c r="CL74" s="984"/>
      <c r="CM74" s="984"/>
      <c r="CN74" s="984"/>
      <c r="CO74" s="984"/>
      <c r="CP74" s="984"/>
      <c r="CQ74" s="984"/>
      <c r="CR74" s="984"/>
      <c r="CS74" s="984"/>
      <c r="CT74" s="984"/>
      <c r="CU74" s="984"/>
      <c r="CV74" s="984"/>
      <c r="CW74" s="984"/>
      <c r="CX74" s="984"/>
      <c r="CY74" s="984"/>
      <c r="CZ74" s="984"/>
    </row>
    <row r="75" s="133" customFormat="true" ht="15" customHeight="true" x14ac:dyDescent="0.2">
      <c r="A75" s="267"/>
      <c r="B75" s="286"/>
      <c r="C75" s="345"/>
      <c r="D75" s="346"/>
      <c r="E75" s="346"/>
      <c r="F75" s="346"/>
      <c r="G75" s="347"/>
      <c r="H75" s="348"/>
      <c r="I75" s="346"/>
      <c r="J75" s="346"/>
      <c r="K75" s="346"/>
      <c r="L75" s="349"/>
      <c r="M75" s="350"/>
      <c r="N75" s="346"/>
      <c r="O75" s="346"/>
      <c r="P75" s="346"/>
      <c r="Q75" s="347"/>
      <c r="R75" s="350"/>
      <c r="S75" s="346"/>
      <c r="T75" s="346"/>
      <c r="U75" s="346"/>
      <c r="V75" s="802"/>
      <c r="W75" s="858"/>
      <c r="X75" s="858"/>
      <c r="Y75" s="859"/>
      <c r="Z75" s="859"/>
      <c r="AA75" s="859"/>
      <c r="AB75" s="859"/>
      <c r="AC75" s="859"/>
      <c r="AD75" s="859"/>
      <c r="AE75" s="859"/>
      <c r="AF75" s="859"/>
      <c r="AG75" s="859"/>
      <c r="AH75" s="859"/>
      <c r="AI75" s="859"/>
      <c r="AJ75" s="859"/>
      <c r="AK75" s="859"/>
      <c r="AL75" s="859"/>
      <c r="AM75" s="859"/>
      <c r="AN75" s="859"/>
      <c r="AO75" s="859"/>
      <c r="AP75" s="859"/>
      <c r="AQ75" s="859"/>
      <c r="AR75" s="859"/>
      <c r="AS75" s="859"/>
      <c r="AT75" s="859"/>
      <c r="AU75" s="859"/>
      <c r="AV75" s="859"/>
      <c r="AW75" s="859"/>
      <c r="AX75" s="859"/>
      <c r="AY75" s="859"/>
      <c r="AZ75" s="232"/>
      <c r="BA75" s="259"/>
      <c r="BB75" s="171"/>
      <c r="BC75" s="457"/>
      <c r="BD75" s="421"/>
      <c r="BE75" s="421"/>
      <c r="BF75" s="421"/>
      <c r="BG75" s="458"/>
      <c r="BH75" s="465"/>
      <c r="BI75" s="421"/>
      <c r="BJ75" s="421"/>
      <c r="BK75" s="421"/>
      <c r="BL75" s="458"/>
      <c r="BM75" s="465"/>
      <c r="BN75" s="421"/>
      <c r="BO75" s="421"/>
      <c r="BP75" s="421"/>
      <c r="BQ75" s="458"/>
      <c r="BR75" s="465"/>
      <c r="BS75" s="421"/>
      <c r="BT75" s="421"/>
      <c r="BU75" s="421"/>
      <c r="BV75" s="924"/>
      <c r="BW75" s="983"/>
      <c r="BX75" s="983"/>
      <c r="BY75" s="984"/>
      <c r="BZ75" s="984"/>
      <c r="CA75" s="984"/>
      <c r="CB75" s="984"/>
      <c r="CC75" s="984"/>
      <c r="CD75" s="984"/>
      <c r="CE75" s="984"/>
      <c r="CF75" s="984"/>
      <c r="CG75" s="984"/>
      <c r="CH75" s="984"/>
      <c r="CI75" s="984"/>
      <c r="CJ75" s="984"/>
      <c r="CK75" s="984"/>
      <c r="CL75" s="984"/>
      <c r="CM75" s="984"/>
      <c r="CN75" s="984"/>
      <c r="CO75" s="984"/>
      <c r="CP75" s="984"/>
      <c r="CQ75" s="984"/>
      <c r="CR75" s="984"/>
      <c r="CS75" s="984"/>
      <c r="CT75" s="984"/>
      <c r="CU75" s="984"/>
      <c r="CV75" s="984"/>
      <c r="CW75" s="984"/>
      <c r="CX75" s="984"/>
      <c r="CY75" s="984"/>
      <c r="CZ75" s="984"/>
    </row>
    <row r="76" s="133" customFormat="true" ht="15" customHeight="true" x14ac:dyDescent="0.2">
      <c r="A76" s="267"/>
      <c r="B76" s="286"/>
      <c r="C76" s="345"/>
      <c r="D76" s="346"/>
      <c r="E76" s="346"/>
      <c r="F76" s="346"/>
      <c r="G76" s="347"/>
      <c r="H76" s="348"/>
      <c r="I76" s="346"/>
      <c r="J76" s="346"/>
      <c r="K76" s="346"/>
      <c r="L76" s="349"/>
      <c r="M76" s="350"/>
      <c r="N76" s="346"/>
      <c r="O76" s="346"/>
      <c r="P76" s="346"/>
      <c r="Q76" s="347"/>
      <c r="R76" s="350"/>
      <c r="S76" s="346"/>
      <c r="T76" s="346"/>
      <c r="U76" s="346"/>
      <c r="V76" s="802"/>
      <c r="W76" s="858"/>
      <c r="X76" s="858"/>
      <c r="Y76" s="859"/>
      <c r="Z76" s="859"/>
      <c r="AA76" s="859"/>
      <c r="AB76" s="859"/>
      <c r="AC76" s="859"/>
      <c r="AD76" s="859"/>
      <c r="AE76" s="859"/>
      <c r="AF76" s="859"/>
      <c r="AG76" s="859"/>
      <c r="AH76" s="859"/>
      <c r="AI76" s="859"/>
      <c r="AJ76" s="859"/>
      <c r="AK76" s="859"/>
      <c r="AL76" s="859"/>
      <c r="AM76" s="859"/>
      <c r="AN76" s="859"/>
      <c r="AO76" s="859"/>
      <c r="AP76" s="859"/>
      <c r="AQ76" s="859"/>
      <c r="AR76" s="859"/>
      <c r="AS76" s="859"/>
      <c r="AT76" s="859"/>
      <c r="AU76" s="859"/>
      <c r="AV76" s="859"/>
      <c r="AW76" s="859"/>
      <c r="AX76" s="859"/>
      <c r="AY76" s="859"/>
      <c r="AZ76" s="232"/>
      <c r="BA76" s="259"/>
      <c r="BB76" s="171"/>
      <c r="BC76" s="457"/>
      <c r="BD76" s="421"/>
      <c r="BE76" s="421"/>
      <c r="BF76" s="421"/>
      <c r="BG76" s="458"/>
      <c r="BH76" s="465"/>
      <c r="BI76" s="421"/>
      <c r="BJ76" s="421"/>
      <c r="BK76" s="421"/>
      <c r="BL76" s="458"/>
      <c r="BM76" s="465"/>
      <c r="BN76" s="421"/>
      <c r="BO76" s="421"/>
      <c r="BP76" s="421"/>
      <c r="BQ76" s="458"/>
      <c r="BR76" s="465"/>
      <c r="BS76" s="421"/>
      <c r="BT76" s="421"/>
      <c r="BU76" s="421"/>
      <c r="BV76" s="924"/>
      <c r="BW76" s="983"/>
      <c r="BX76" s="983"/>
      <c r="BY76" s="984"/>
      <c r="BZ76" s="984"/>
      <c r="CA76" s="984"/>
      <c r="CB76" s="984"/>
      <c r="CC76" s="984"/>
      <c r="CD76" s="984"/>
      <c r="CE76" s="984"/>
      <c r="CF76" s="984"/>
      <c r="CG76" s="984"/>
      <c r="CH76" s="984"/>
      <c r="CI76" s="984"/>
      <c r="CJ76" s="984"/>
      <c r="CK76" s="984"/>
      <c r="CL76" s="984"/>
      <c r="CM76" s="984"/>
      <c r="CN76" s="984"/>
      <c r="CO76" s="984"/>
      <c r="CP76" s="984"/>
      <c r="CQ76" s="984"/>
      <c r="CR76" s="984"/>
      <c r="CS76" s="984"/>
      <c r="CT76" s="984"/>
      <c r="CU76" s="984"/>
      <c r="CV76" s="984"/>
      <c r="CW76" s="984"/>
      <c r="CX76" s="984"/>
      <c r="CY76" s="984"/>
      <c r="CZ76" s="984"/>
    </row>
    <row r="77" s="133" customFormat="true" ht="15" customHeight="true" x14ac:dyDescent="0.2">
      <c r="A77" s="267"/>
      <c r="B77" s="286"/>
      <c r="C77" s="345"/>
      <c r="D77" s="346"/>
      <c r="E77" s="346"/>
      <c r="F77" s="346"/>
      <c r="G77" s="347"/>
      <c r="H77" s="348"/>
      <c r="I77" s="346"/>
      <c r="J77" s="346"/>
      <c r="K77" s="346"/>
      <c r="L77" s="349"/>
      <c r="M77" s="350"/>
      <c r="N77" s="346"/>
      <c r="O77" s="346"/>
      <c r="P77" s="346"/>
      <c r="Q77" s="347"/>
      <c r="R77" s="350"/>
      <c r="S77" s="346"/>
      <c r="T77" s="346"/>
      <c r="U77" s="346"/>
      <c r="V77" s="802"/>
      <c r="W77" s="858"/>
      <c r="X77" s="858"/>
      <c r="Y77" s="859"/>
      <c r="Z77" s="859"/>
      <c r="AA77" s="859"/>
      <c r="AB77" s="859"/>
      <c r="AC77" s="859"/>
      <c r="AD77" s="859"/>
      <c r="AE77" s="859"/>
      <c r="AF77" s="859"/>
      <c r="AG77" s="859"/>
      <c r="AH77" s="859"/>
      <c r="AI77" s="859"/>
      <c r="AJ77" s="859"/>
      <c r="AK77" s="859"/>
      <c r="AL77" s="859"/>
      <c r="AM77" s="859"/>
      <c r="AN77" s="859"/>
      <c r="AO77" s="859"/>
      <c r="AP77" s="859"/>
      <c r="AQ77" s="859"/>
      <c r="AR77" s="859"/>
      <c r="AS77" s="859"/>
      <c r="AT77" s="859"/>
      <c r="AU77" s="859"/>
      <c r="AV77" s="859"/>
      <c r="AW77" s="859"/>
      <c r="AX77" s="859"/>
      <c r="AY77" s="859"/>
      <c r="AZ77" s="232"/>
      <c r="BA77" s="259"/>
      <c r="BB77" s="171"/>
      <c r="BC77" s="457"/>
      <c r="BD77" s="421"/>
      <c r="BE77" s="421"/>
      <c r="BF77" s="421"/>
      <c r="BG77" s="458"/>
      <c r="BH77" s="465"/>
      <c r="BI77" s="421"/>
      <c r="BJ77" s="421"/>
      <c r="BK77" s="421"/>
      <c r="BL77" s="458"/>
      <c r="BM77" s="465"/>
      <c r="BN77" s="421"/>
      <c r="BO77" s="421"/>
      <c r="BP77" s="421"/>
      <c r="BQ77" s="458"/>
      <c r="BR77" s="465"/>
      <c r="BS77" s="421"/>
      <c r="BT77" s="421"/>
      <c r="BU77" s="421"/>
      <c r="BV77" s="924"/>
      <c r="BW77" s="983"/>
      <c r="BX77" s="983"/>
      <c r="BY77" s="984"/>
      <c r="BZ77" s="984"/>
      <c r="CA77" s="984"/>
      <c r="CB77" s="984"/>
      <c r="CC77" s="984"/>
      <c r="CD77" s="984"/>
      <c r="CE77" s="984"/>
      <c r="CF77" s="984"/>
      <c r="CG77" s="984"/>
      <c r="CH77" s="984"/>
      <c r="CI77" s="984"/>
      <c r="CJ77" s="984"/>
      <c r="CK77" s="984"/>
      <c r="CL77" s="984"/>
      <c r="CM77" s="984"/>
      <c r="CN77" s="984"/>
      <c r="CO77" s="984"/>
      <c r="CP77" s="984"/>
      <c r="CQ77" s="984"/>
      <c r="CR77" s="984"/>
      <c r="CS77" s="984"/>
      <c r="CT77" s="984"/>
      <c r="CU77" s="984"/>
      <c r="CV77" s="984"/>
      <c r="CW77" s="984"/>
      <c r="CX77" s="984"/>
      <c r="CY77" s="984"/>
      <c r="CZ77" s="984"/>
    </row>
    <row r="78" s="133" customFormat="true" ht="15" customHeight="true" x14ac:dyDescent="0.2">
      <c r="A78" s="267"/>
      <c r="B78" s="286"/>
      <c r="C78" s="345"/>
      <c r="D78" s="346"/>
      <c r="E78" s="346"/>
      <c r="F78" s="346"/>
      <c r="G78" s="347"/>
      <c r="H78" s="348"/>
      <c r="I78" s="346"/>
      <c r="J78" s="346"/>
      <c r="K78" s="346"/>
      <c r="L78" s="349"/>
      <c r="M78" s="350"/>
      <c r="N78" s="346"/>
      <c r="O78" s="346"/>
      <c r="P78" s="346"/>
      <c r="Q78" s="347"/>
      <c r="R78" s="350"/>
      <c r="S78" s="346"/>
      <c r="T78" s="346"/>
      <c r="U78" s="346"/>
      <c r="V78" s="802"/>
      <c r="W78" s="858"/>
      <c r="X78" s="858"/>
      <c r="Y78" s="859"/>
      <c r="Z78" s="859"/>
      <c r="AA78" s="859"/>
      <c r="AB78" s="859"/>
      <c r="AC78" s="859"/>
      <c r="AD78" s="859"/>
      <c r="AE78" s="859"/>
      <c r="AF78" s="859"/>
      <c r="AG78" s="859"/>
      <c r="AH78" s="859"/>
      <c r="AI78" s="859"/>
      <c r="AJ78" s="859"/>
      <c r="AK78" s="859"/>
      <c r="AL78" s="859"/>
      <c r="AM78" s="859"/>
      <c r="AN78" s="859"/>
      <c r="AO78" s="859"/>
      <c r="AP78" s="859"/>
      <c r="AQ78" s="859"/>
      <c r="AR78" s="859"/>
      <c r="AS78" s="859"/>
      <c r="AT78" s="859"/>
      <c r="AU78" s="859"/>
      <c r="AV78" s="859"/>
      <c r="AW78" s="859"/>
      <c r="AX78" s="859"/>
      <c r="AY78" s="859"/>
      <c r="AZ78" s="232"/>
      <c r="BA78" s="259"/>
      <c r="BB78" s="171"/>
      <c r="BC78" s="457"/>
      <c r="BD78" s="421"/>
      <c r="BE78" s="421"/>
      <c r="BF78" s="421"/>
      <c r="BG78" s="458"/>
      <c r="BH78" s="465"/>
      <c r="BI78" s="421"/>
      <c r="BJ78" s="421"/>
      <c r="BK78" s="421"/>
      <c r="BL78" s="458"/>
      <c r="BM78" s="465"/>
      <c r="BN78" s="421"/>
      <c r="BO78" s="421"/>
      <c r="BP78" s="421"/>
      <c r="BQ78" s="458"/>
      <c r="BR78" s="465"/>
      <c r="BS78" s="421"/>
      <c r="BT78" s="421"/>
      <c r="BU78" s="421"/>
      <c r="BV78" s="924"/>
      <c r="BW78" s="983"/>
      <c r="BX78" s="983"/>
      <c r="BY78" s="984"/>
      <c r="BZ78" s="984"/>
      <c r="CA78" s="984"/>
      <c r="CB78" s="984"/>
      <c r="CC78" s="984"/>
      <c r="CD78" s="984"/>
      <c r="CE78" s="984"/>
      <c r="CF78" s="984"/>
      <c r="CG78" s="984"/>
      <c r="CH78" s="984"/>
      <c r="CI78" s="984"/>
      <c r="CJ78" s="984"/>
      <c r="CK78" s="984"/>
      <c r="CL78" s="984"/>
      <c r="CM78" s="984"/>
      <c r="CN78" s="984"/>
      <c r="CO78" s="984"/>
      <c r="CP78" s="984"/>
      <c r="CQ78" s="984"/>
      <c r="CR78" s="984"/>
      <c r="CS78" s="984"/>
      <c r="CT78" s="984"/>
      <c r="CU78" s="984"/>
      <c r="CV78" s="984"/>
      <c r="CW78" s="984"/>
      <c r="CX78" s="984"/>
      <c r="CY78" s="984"/>
      <c r="CZ78" s="984"/>
    </row>
    <row r="79" s="133" customFormat="true" ht="15" customHeight="true" x14ac:dyDescent="0.2">
      <c r="A79" s="267"/>
      <c r="B79" s="286"/>
      <c r="C79" s="345"/>
      <c r="D79" s="346"/>
      <c r="E79" s="346"/>
      <c r="F79" s="346"/>
      <c r="G79" s="347"/>
      <c r="H79" s="348"/>
      <c r="I79" s="346"/>
      <c r="J79" s="346"/>
      <c r="K79" s="346"/>
      <c r="L79" s="349"/>
      <c r="M79" s="350"/>
      <c r="N79" s="346"/>
      <c r="O79" s="346"/>
      <c r="P79" s="346"/>
      <c r="Q79" s="347"/>
      <c r="R79" s="350"/>
      <c r="S79" s="346"/>
      <c r="T79" s="346"/>
      <c r="U79" s="346"/>
      <c r="V79" s="802"/>
      <c r="W79" s="858"/>
      <c r="X79" s="858"/>
      <c r="Y79" s="859"/>
      <c r="Z79" s="859"/>
      <c r="AA79" s="859"/>
      <c r="AB79" s="859"/>
      <c r="AC79" s="859"/>
      <c r="AD79" s="859"/>
      <c r="AE79" s="859"/>
      <c r="AF79" s="859"/>
      <c r="AG79" s="859"/>
      <c r="AH79" s="859"/>
      <c r="AI79" s="859"/>
      <c r="AJ79" s="859"/>
      <c r="AK79" s="859"/>
      <c r="AL79" s="859"/>
      <c r="AM79" s="859"/>
      <c r="AN79" s="859"/>
      <c r="AO79" s="859"/>
      <c r="AP79" s="859"/>
      <c r="AQ79" s="859"/>
      <c r="AR79" s="859"/>
      <c r="AS79" s="859"/>
      <c r="AT79" s="859"/>
      <c r="AU79" s="859"/>
      <c r="AV79" s="859"/>
      <c r="AW79" s="859"/>
      <c r="AX79" s="859"/>
      <c r="AY79" s="859"/>
      <c r="AZ79" s="232"/>
      <c r="BA79" s="259"/>
      <c r="BB79" s="171"/>
      <c r="BC79" s="457"/>
      <c r="BD79" s="421"/>
      <c r="BE79" s="421"/>
      <c r="BF79" s="421"/>
      <c r="BG79" s="458"/>
      <c r="BH79" s="465"/>
      <c r="BI79" s="421"/>
      <c r="BJ79" s="421"/>
      <c r="BK79" s="421"/>
      <c r="BL79" s="458"/>
      <c r="BM79" s="465"/>
      <c r="BN79" s="421"/>
      <c r="BO79" s="421"/>
      <c r="BP79" s="421"/>
      <c r="BQ79" s="458"/>
      <c r="BR79" s="465"/>
      <c r="BS79" s="421"/>
      <c r="BT79" s="421"/>
      <c r="BU79" s="421"/>
      <c r="BV79" s="924"/>
      <c r="BW79" s="983"/>
      <c r="BX79" s="983"/>
      <c r="BY79" s="984"/>
      <c r="BZ79" s="984"/>
      <c r="CA79" s="984"/>
      <c r="CB79" s="984"/>
      <c r="CC79" s="984"/>
      <c r="CD79" s="984"/>
      <c r="CE79" s="984"/>
      <c r="CF79" s="984"/>
      <c r="CG79" s="984"/>
      <c r="CH79" s="984"/>
      <c r="CI79" s="984"/>
      <c r="CJ79" s="984"/>
      <c r="CK79" s="984"/>
      <c r="CL79" s="984"/>
      <c r="CM79" s="984"/>
      <c r="CN79" s="984"/>
      <c r="CO79" s="984"/>
      <c r="CP79" s="984"/>
      <c r="CQ79" s="984"/>
      <c r="CR79" s="984"/>
      <c r="CS79" s="984"/>
      <c r="CT79" s="984"/>
      <c r="CU79" s="984"/>
      <c r="CV79" s="984"/>
      <c r="CW79" s="984"/>
      <c r="CX79" s="984"/>
      <c r="CY79" s="984"/>
      <c r="CZ79" s="984"/>
    </row>
    <row r="80" s="133" customFormat="true" ht="15" customHeight="true" x14ac:dyDescent="0.2">
      <c r="A80" s="267"/>
      <c r="B80" s="286"/>
      <c r="C80" s="345"/>
      <c r="D80" s="346"/>
      <c r="E80" s="346"/>
      <c r="F80" s="346"/>
      <c r="G80" s="347"/>
      <c r="H80" s="348"/>
      <c r="I80" s="346"/>
      <c r="J80" s="346"/>
      <c r="K80" s="346"/>
      <c r="L80" s="349"/>
      <c r="M80" s="350"/>
      <c r="N80" s="346"/>
      <c r="O80" s="346"/>
      <c r="P80" s="346"/>
      <c r="Q80" s="347"/>
      <c r="R80" s="350"/>
      <c r="S80" s="346"/>
      <c r="T80" s="346"/>
      <c r="U80" s="346"/>
      <c r="V80" s="802"/>
      <c r="W80" s="858"/>
      <c r="X80" s="858"/>
      <c r="Y80" s="859"/>
      <c r="Z80" s="859"/>
      <c r="AA80" s="859"/>
      <c r="AB80" s="859"/>
      <c r="AC80" s="859"/>
      <c r="AD80" s="859"/>
      <c r="AE80" s="859"/>
      <c r="AF80" s="859"/>
      <c r="AG80" s="859"/>
      <c r="AH80" s="859"/>
      <c r="AI80" s="859"/>
      <c r="AJ80" s="859"/>
      <c r="AK80" s="859"/>
      <c r="AL80" s="859"/>
      <c r="AM80" s="859"/>
      <c r="AN80" s="859"/>
      <c r="AO80" s="859"/>
      <c r="AP80" s="859"/>
      <c r="AQ80" s="859"/>
      <c r="AR80" s="859"/>
      <c r="AS80" s="859"/>
      <c r="AT80" s="859"/>
      <c r="AU80" s="859"/>
      <c r="AV80" s="859"/>
      <c r="AW80" s="859"/>
      <c r="AX80" s="859"/>
      <c r="AY80" s="859"/>
      <c r="AZ80" s="232"/>
      <c r="BA80" s="259"/>
      <c r="BB80" s="171"/>
      <c r="BC80" s="457"/>
      <c r="BD80" s="421"/>
      <c r="BE80" s="421"/>
      <c r="BF80" s="421"/>
      <c r="BG80" s="458"/>
      <c r="BH80" s="465"/>
      <c r="BI80" s="421"/>
      <c r="BJ80" s="421"/>
      <c r="BK80" s="421"/>
      <c r="BL80" s="458"/>
      <c r="BM80" s="465"/>
      <c r="BN80" s="421"/>
      <c r="BO80" s="421"/>
      <c r="BP80" s="421"/>
      <c r="BQ80" s="458"/>
      <c r="BR80" s="465"/>
      <c r="BS80" s="421"/>
      <c r="BT80" s="421"/>
      <c r="BU80" s="421"/>
      <c r="BV80" s="924"/>
      <c r="BW80" s="983"/>
      <c r="BX80" s="983"/>
      <c r="BY80" s="984"/>
      <c r="BZ80" s="984"/>
      <c r="CA80" s="984"/>
      <c r="CB80" s="984"/>
      <c r="CC80" s="984"/>
      <c r="CD80" s="984"/>
      <c r="CE80" s="984"/>
      <c r="CF80" s="984"/>
      <c r="CG80" s="984"/>
      <c r="CH80" s="984"/>
      <c r="CI80" s="984"/>
      <c r="CJ80" s="984"/>
      <c r="CK80" s="984"/>
      <c r="CL80" s="984"/>
      <c r="CM80" s="984"/>
      <c r="CN80" s="984"/>
      <c r="CO80" s="984"/>
      <c r="CP80" s="984"/>
      <c r="CQ80" s="984"/>
      <c r="CR80" s="984"/>
      <c r="CS80" s="984"/>
      <c r="CT80" s="984"/>
      <c r="CU80" s="984"/>
      <c r="CV80" s="984"/>
      <c r="CW80" s="984"/>
      <c r="CX80" s="984"/>
      <c r="CY80" s="984"/>
      <c r="CZ80" s="984"/>
    </row>
    <row r="81" s="133" customFormat="true" ht="15" customHeight="true" x14ac:dyDescent="0.2">
      <c r="A81" s="267"/>
      <c r="B81" s="286"/>
      <c r="C81" s="345"/>
      <c r="D81" s="346"/>
      <c r="E81" s="346"/>
      <c r="F81" s="346"/>
      <c r="G81" s="347"/>
      <c r="H81" s="348"/>
      <c r="I81" s="346"/>
      <c r="J81" s="346"/>
      <c r="K81" s="346"/>
      <c r="L81" s="349"/>
      <c r="M81" s="350"/>
      <c r="N81" s="346"/>
      <c r="O81" s="346"/>
      <c r="P81" s="346"/>
      <c r="Q81" s="347"/>
      <c r="R81" s="350"/>
      <c r="S81" s="346"/>
      <c r="T81" s="346"/>
      <c r="U81" s="346"/>
      <c r="V81" s="802"/>
      <c r="W81" s="858"/>
      <c r="X81" s="858"/>
      <c r="Y81" s="859"/>
      <c r="Z81" s="859"/>
      <c r="AA81" s="859"/>
      <c r="AB81" s="859"/>
      <c r="AC81" s="859"/>
      <c r="AD81" s="859"/>
      <c r="AE81" s="859"/>
      <c r="AF81" s="859"/>
      <c r="AG81" s="859"/>
      <c r="AH81" s="859"/>
      <c r="AI81" s="859"/>
      <c r="AJ81" s="859"/>
      <c r="AK81" s="859"/>
      <c r="AL81" s="859"/>
      <c r="AM81" s="859"/>
      <c r="AN81" s="859"/>
      <c r="AO81" s="859"/>
      <c r="AP81" s="859"/>
      <c r="AQ81" s="859"/>
      <c r="AR81" s="859"/>
      <c r="AS81" s="859"/>
      <c r="AT81" s="859"/>
      <c r="AU81" s="859"/>
      <c r="AV81" s="859"/>
      <c r="AW81" s="859"/>
      <c r="AX81" s="859"/>
      <c r="AY81" s="859"/>
      <c r="AZ81" s="232"/>
      <c r="BA81" s="259"/>
      <c r="BB81" s="171"/>
      <c r="BC81" s="457"/>
      <c r="BD81" s="421"/>
      <c r="BE81" s="421"/>
      <c r="BF81" s="421"/>
      <c r="BG81" s="458"/>
      <c r="BH81" s="465"/>
      <c r="BI81" s="421"/>
      <c r="BJ81" s="421"/>
      <c r="BK81" s="421"/>
      <c r="BL81" s="458"/>
      <c r="BM81" s="465"/>
      <c r="BN81" s="421"/>
      <c r="BO81" s="421"/>
      <c r="BP81" s="421"/>
      <c r="BQ81" s="458"/>
      <c r="BR81" s="465"/>
      <c r="BS81" s="421"/>
      <c r="BT81" s="421"/>
      <c r="BU81" s="421"/>
      <c r="BV81" s="924"/>
      <c r="BW81" s="983"/>
      <c r="BX81" s="983"/>
      <c r="BY81" s="984"/>
      <c r="BZ81" s="984"/>
      <c r="CA81" s="984"/>
      <c r="CB81" s="984"/>
      <c r="CC81" s="984"/>
      <c r="CD81" s="984"/>
      <c r="CE81" s="984"/>
      <c r="CF81" s="984"/>
      <c r="CG81" s="984"/>
      <c r="CH81" s="984"/>
      <c r="CI81" s="984"/>
      <c r="CJ81" s="984"/>
      <c r="CK81" s="984"/>
      <c r="CL81" s="984"/>
      <c r="CM81" s="984"/>
      <c r="CN81" s="984"/>
      <c r="CO81" s="984"/>
      <c r="CP81" s="984"/>
      <c r="CQ81" s="984"/>
      <c r="CR81" s="984"/>
      <c r="CS81" s="984"/>
      <c r="CT81" s="984"/>
      <c r="CU81" s="984"/>
      <c r="CV81" s="984"/>
      <c r="CW81" s="984"/>
      <c r="CX81" s="984"/>
      <c r="CY81" s="984"/>
      <c r="CZ81" s="984"/>
    </row>
    <row r="82" s="133" customFormat="true" ht="15" customHeight="true" x14ac:dyDescent="0.2">
      <c r="A82" s="267"/>
      <c r="B82" s="286"/>
      <c r="C82" s="345"/>
      <c r="D82" s="346"/>
      <c r="E82" s="346"/>
      <c r="F82" s="346"/>
      <c r="G82" s="347"/>
      <c r="H82" s="348"/>
      <c r="I82" s="346"/>
      <c r="J82" s="346"/>
      <c r="K82" s="346"/>
      <c r="L82" s="349"/>
      <c r="M82" s="350"/>
      <c r="N82" s="346"/>
      <c r="O82" s="346"/>
      <c r="P82" s="346"/>
      <c r="Q82" s="347"/>
      <c r="R82" s="350"/>
      <c r="S82" s="346"/>
      <c r="T82" s="346"/>
      <c r="U82" s="346"/>
      <c r="V82" s="802"/>
      <c r="W82" s="858"/>
      <c r="X82" s="858"/>
      <c r="Y82" s="859"/>
      <c r="Z82" s="859"/>
      <c r="AA82" s="859"/>
      <c r="AB82" s="859"/>
      <c r="AC82" s="859"/>
      <c r="AD82" s="859"/>
      <c r="AE82" s="859"/>
      <c r="AF82" s="859"/>
      <c r="AG82" s="859"/>
      <c r="AH82" s="859"/>
      <c r="AI82" s="859"/>
      <c r="AJ82" s="859"/>
      <c r="AK82" s="859"/>
      <c r="AL82" s="859"/>
      <c r="AM82" s="859"/>
      <c r="AN82" s="859"/>
      <c r="AO82" s="859"/>
      <c r="AP82" s="859"/>
      <c r="AQ82" s="859"/>
      <c r="AR82" s="859"/>
      <c r="AS82" s="859"/>
      <c r="AT82" s="859"/>
      <c r="AU82" s="859"/>
      <c r="AV82" s="859"/>
      <c r="AW82" s="859"/>
      <c r="AX82" s="859"/>
      <c r="AY82" s="859"/>
      <c r="AZ82" s="232"/>
      <c r="BA82" s="259"/>
      <c r="BB82" s="171"/>
      <c r="BC82" s="457"/>
      <c r="BD82" s="421"/>
      <c r="BE82" s="421"/>
      <c r="BF82" s="421"/>
      <c r="BG82" s="458"/>
      <c r="BH82" s="465"/>
      <c r="BI82" s="421"/>
      <c r="BJ82" s="421"/>
      <c r="BK82" s="421"/>
      <c r="BL82" s="458"/>
      <c r="BM82" s="465"/>
      <c r="BN82" s="421"/>
      <c r="BO82" s="421"/>
      <c r="BP82" s="421"/>
      <c r="BQ82" s="458"/>
      <c r="BR82" s="465"/>
      <c r="BS82" s="421"/>
      <c r="BT82" s="421"/>
      <c r="BU82" s="421"/>
      <c r="BV82" s="924"/>
      <c r="BW82" s="983"/>
      <c r="BX82" s="983"/>
      <c r="BY82" s="984"/>
      <c r="BZ82" s="984"/>
      <c r="CA82" s="984"/>
      <c r="CB82" s="984"/>
      <c r="CC82" s="984"/>
      <c r="CD82" s="984"/>
      <c r="CE82" s="984"/>
      <c r="CF82" s="984"/>
      <c r="CG82" s="984"/>
      <c r="CH82" s="984"/>
      <c r="CI82" s="984"/>
      <c r="CJ82" s="984"/>
      <c r="CK82" s="984"/>
      <c r="CL82" s="984"/>
      <c r="CM82" s="984"/>
      <c r="CN82" s="984"/>
      <c r="CO82" s="984"/>
      <c r="CP82" s="984"/>
      <c r="CQ82" s="984"/>
      <c r="CR82" s="984"/>
      <c r="CS82" s="984"/>
      <c r="CT82" s="984"/>
      <c r="CU82" s="984"/>
      <c r="CV82" s="984"/>
      <c r="CW82" s="984"/>
      <c r="CX82" s="984"/>
      <c r="CY82" s="984"/>
      <c r="CZ82" s="984"/>
    </row>
    <row r="83" s="133" customFormat="true" ht="15" customHeight="true" x14ac:dyDescent="0.2">
      <c r="A83" s="267"/>
      <c r="B83" s="286"/>
      <c r="C83" s="345"/>
      <c r="D83" s="346"/>
      <c r="E83" s="346"/>
      <c r="F83" s="346"/>
      <c r="G83" s="347"/>
      <c r="H83" s="348"/>
      <c r="I83" s="346"/>
      <c r="J83" s="346"/>
      <c r="K83" s="346"/>
      <c r="L83" s="349"/>
      <c r="M83" s="350"/>
      <c r="N83" s="346"/>
      <c r="O83" s="346"/>
      <c r="P83" s="346"/>
      <c r="Q83" s="347"/>
      <c r="R83" s="350"/>
      <c r="S83" s="346"/>
      <c r="T83" s="346"/>
      <c r="U83" s="346"/>
      <c r="V83" s="802"/>
      <c r="W83" s="858"/>
      <c r="X83" s="858"/>
      <c r="Y83" s="859"/>
      <c r="Z83" s="859"/>
      <c r="AA83" s="859"/>
      <c r="AB83" s="859"/>
      <c r="AC83" s="859"/>
      <c r="AD83" s="859"/>
      <c r="AE83" s="859"/>
      <c r="AF83" s="859"/>
      <c r="AG83" s="859"/>
      <c r="AH83" s="859"/>
      <c r="AI83" s="859"/>
      <c r="AJ83" s="859"/>
      <c r="AK83" s="859"/>
      <c r="AL83" s="859"/>
      <c r="AM83" s="859"/>
      <c r="AN83" s="859"/>
      <c r="AO83" s="859"/>
      <c r="AP83" s="859"/>
      <c r="AQ83" s="859"/>
      <c r="AR83" s="859"/>
      <c r="AS83" s="859"/>
      <c r="AT83" s="859"/>
      <c r="AU83" s="859"/>
      <c r="AV83" s="859"/>
      <c r="AW83" s="859"/>
      <c r="AX83" s="859"/>
      <c r="AY83" s="859"/>
      <c r="AZ83" s="232"/>
      <c r="BA83" s="259"/>
      <c r="BB83" s="171"/>
      <c r="BC83" s="457"/>
      <c r="BD83" s="421"/>
      <c r="BE83" s="421"/>
      <c r="BF83" s="421"/>
      <c r="BG83" s="458"/>
      <c r="BH83" s="465"/>
      <c r="BI83" s="421"/>
      <c r="BJ83" s="421"/>
      <c r="BK83" s="421"/>
      <c r="BL83" s="458"/>
      <c r="BM83" s="465"/>
      <c r="BN83" s="421"/>
      <c r="BO83" s="421"/>
      <c r="BP83" s="421"/>
      <c r="BQ83" s="458"/>
      <c r="BR83" s="465"/>
      <c r="BS83" s="421"/>
      <c r="BT83" s="421"/>
      <c r="BU83" s="421"/>
      <c r="BV83" s="924"/>
      <c r="BW83" s="983"/>
      <c r="BX83" s="983"/>
      <c r="BY83" s="984"/>
      <c r="BZ83" s="984"/>
      <c r="CA83" s="984"/>
      <c r="CB83" s="984"/>
      <c r="CC83" s="984"/>
      <c r="CD83" s="984"/>
      <c r="CE83" s="984"/>
      <c r="CF83" s="984"/>
      <c r="CG83" s="984"/>
      <c r="CH83" s="984"/>
      <c r="CI83" s="984"/>
      <c r="CJ83" s="984"/>
      <c r="CK83" s="984"/>
      <c r="CL83" s="984"/>
      <c r="CM83" s="984"/>
      <c r="CN83" s="984"/>
      <c r="CO83" s="984"/>
      <c r="CP83" s="984"/>
      <c r="CQ83" s="984"/>
      <c r="CR83" s="984"/>
      <c r="CS83" s="984"/>
      <c r="CT83" s="984"/>
      <c r="CU83" s="984"/>
      <c r="CV83" s="984"/>
      <c r="CW83" s="984"/>
      <c r="CX83" s="984"/>
      <c r="CY83" s="984"/>
      <c r="CZ83" s="984"/>
    </row>
    <row r="84" s="133" customFormat="true" ht="15" customHeight="true" x14ac:dyDescent="0.2">
      <c r="A84" s="267"/>
      <c r="B84" s="286"/>
      <c r="C84" s="345"/>
      <c r="D84" s="346"/>
      <c r="E84" s="346"/>
      <c r="F84" s="346"/>
      <c r="G84" s="347"/>
      <c r="H84" s="348"/>
      <c r="I84" s="346"/>
      <c r="J84" s="346"/>
      <c r="K84" s="346"/>
      <c r="L84" s="349"/>
      <c r="M84" s="350"/>
      <c r="N84" s="346"/>
      <c r="O84" s="346"/>
      <c r="P84" s="346"/>
      <c r="Q84" s="347"/>
      <c r="R84" s="350"/>
      <c r="S84" s="346"/>
      <c r="T84" s="346"/>
      <c r="U84" s="346"/>
      <c r="V84" s="802"/>
      <c r="W84" s="858"/>
      <c r="X84" s="858"/>
      <c r="Y84" s="859"/>
      <c r="Z84" s="859"/>
      <c r="AA84" s="859"/>
      <c r="AB84" s="859"/>
      <c r="AC84" s="859"/>
      <c r="AD84" s="859"/>
      <c r="AE84" s="859"/>
      <c r="AF84" s="859"/>
      <c r="AG84" s="859"/>
      <c r="AH84" s="859"/>
      <c r="AI84" s="859"/>
      <c r="AJ84" s="859"/>
      <c r="AK84" s="859"/>
      <c r="AL84" s="859"/>
      <c r="AM84" s="859"/>
      <c r="AN84" s="859"/>
      <c r="AO84" s="859"/>
      <c r="AP84" s="859"/>
      <c r="AQ84" s="859"/>
      <c r="AR84" s="859"/>
      <c r="AS84" s="859"/>
      <c r="AT84" s="859"/>
      <c r="AU84" s="859"/>
      <c r="AV84" s="859"/>
      <c r="AW84" s="859"/>
      <c r="AX84" s="859"/>
      <c r="AY84" s="859"/>
      <c r="AZ84" s="232"/>
      <c r="BA84" s="259"/>
      <c r="BB84" s="171"/>
      <c r="BC84" s="457"/>
      <c r="BD84" s="421"/>
      <c r="BE84" s="421"/>
      <c r="BF84" s="421"/>
      <c r="BG84" s="458"/>
      <c r="BH84" s="465"/>
      <c r="BI84" s="421"/>
      <c r="BJ84" s="421"/>
      <c r="BK84" s="421"/>
      <c r="BL84" s="458"/>
      <c r="BM84" s="465"/>
      <c r="BN84" s="421"/>
      <c r="BO84" s="421"/>
      <c r="BP84" s="421"/>
      <c r="BQ84" s="458"/>
      <c r="BR84" s="465"/>
      <c r="BS84" s="421"/>
      <c r="BT84" s="421"/>
      <c r="BU84" s="421"/>
      <c r="BV84" s="924"/>
      <c r="BW84" s="983"/>
      <c r="BX84" s="983"/>
      <c r="BY84" s="984"/>
      <c r="BZ84" s="984"/>
      <c r="CA84" s="984"/>
      <c r="CB84" s="984"/>
      <c r="CC84" s="984"/>
      <c r="CD84" s="984"/>
      <c r="CE84" s="984"/>
      <c r="CF84" s="984"/>
      <c r="CG84" s="984"/>
      <c r="CH84" s="984"/>
      <c r="CI84" s="984"/>
      <c r="CJ84" s="984"/>
      <c r="CK84" s="984"/>
      <c r="CL84" s="984"/>
      <c r="CM84" s="984"/>
      <c r="CN84" s="984"/>
      <c r="CO84" s="984"/>
      <c r="CP84" s="984"/>
      <c r="CQ84" s="984"/>
      <c r="CR84" s="984"/>
      <c r="CS84" s="984"/>
      <c r="CT84" s="984"/>
      <c r="CU84" s="984"/>
      <c r="CV84" s="984"/>
      <c r="CW84" s="984"/>
      <c r="CX84" s="984"/>
      <c r="CY84" s="984"/>
      <c r="CZ84" s="984"/>
    </row>
    <row r="85" s="133" customFormat="true" ht="15" customHeight="true" x14ac:dyDescent="0.2">
      <c r="A85" s="267"/>
      <c r="B85" s="286"/>
      <c r="C85" s="345"/>
      <c r="D85" s="346"/>
      <c r="E85" s="346"/>
      <c r="F85" s="346"/>
      <c r="G85" s="347"/>
      <c r="H85" s="348"/>
      <c r="I85" s="346"/>
      <c r="J85" s="346"/>
      <c r="K85" s="346"/>
      <c r="L85" s="349"/>
      <c r="M85" s="350"/>
      <c r="N85" s="346"/>
      <c r="O85" s="346"/>
      <c r="P85" s="346"/>
      <c r="Q85" s="347"/>
      <c r="R85" s="350"/>
      <c r="S85" s="346"/>
      <c r="T85" s="346"/>
      <c r="U85" s="346"/>
      <c r="V85" s="802"/>
      <c r="W85" s="858"/>
      <c r="X85" s="858"/>
      <c r="Y85" s="859"/>
      <c r="Z85" s="859"/>
      <c r="AA85" s="859"/>
      <c r="AB85" s="859"/>
      <c r="AC85" s="859"/>
      <c r="AD85" s="859"/>
      <c r="AE85" s="859"/>
      <c r="AF85" s="859"/>
      <c r="AG85" s="859"/>
      <c r="AH85" s="859"/>
      <c r="AI85" s="859"/>
      <c r="AJ85" s="859"/>
      <c r="AK85" s="859"/>
      <c r="AL85" s="859"/>
      <c r="AM85" s="859"/>
      <c r="AN85" s="859"/>
      <c r="AO85" s="859"/>
      <c r="AP85" s="859"/>
      <c r="AQ85" s="859"/>
      <c r="AR85" s="859"/>
      <c r="AS85" s="859"/>
      <c r="AT85" s="859"/>
      <c r="AU85" s="859"/>
      <c r="AV85" s="859"/>
      <c r="AW85" s="859"/>
      <c r="AX85" s="859"/>
      <c r="AY85" s="859"/>
      <c r="AZ85" s="232"/>
      <c r="BA85" s="259"/>
      <c r="BB85" s="171"/>
      <c r="BC85" s="457"/>
      <c r="BD85" s="421"/>
      <c r="BE85" s="421"/>
      <c r="BF85" s="421"/>
      <c r="BG85" s="458"/>
      <c r="BH85" s="465"/>
      <c r="BI85" s="421"/>
      <c r="BJ85" s="421"/>
      <c r="BK85" s="421"/>
      <c r="BL85" s="458"/>
      <c r="BM85" s="465"/>
      <c r="BN85" s="421"/>
      <c r="BO85" s="421"/>
      <c r="BP85" s="421"/>
      <c r="BQ85" s="458"/>
      <c r="BR85" s="465"/>
      <c r="BS85" s="421"/>
      <c r="BT85" s="421"/>
      <c r="BU85" s="421"/>
      <c r="BV85" s="924"/>
      <c r="BW85" s="983"/>
      <c r="BX85" s="983"/>
      <c r="BY85" s="984"/>
      <c r="BZ85" s="984"/>
      <c r="CA85" s="984"/>
      <c r="CB85" s="984"/>
      <c r="CC85" s="984"/>
      <c r="CD85" s="984"/>
      <c r="CE85" s="984"/>
      <c r="CF85" s="984"/>
      <c r="CG85" s="984"/>
      <c r="CH85" s="984"/>
      <c r="CI85" s="984"/>
      <c r="CJ85" s="984"/>
      <c r="CK85" s="984"/>
      <c r="CL85" s="984"/>
      <c r="CM85" s="984"/>
      <c r="CN85" s="984"/>
      <c r="CO85" s="984"/>
      <c r="CP85" s="984"/>
      <c r="CQ85" s="984"/>
      <c r="CR85" s="984"/>
      <c r="CS85" s="984"/>
      <c r="CT85" s="984"/>
      <c r="CU85" s="984"/>
      <c r="CV85" s="984"/>
      <c r="CW85" s="984"/>
      <c r="CX85" s="984"/>
      <c r="CY85" s="984"/>
      <c r="CZ85" s="984"/>
    </row>
    <row r="86" s="133" customFormat="true" ht="15" customHeight="true" x14ac:dyDescent="0.2">
      <c r="A86" s="267"/>
      <c r="B86" s="286"/>
      <c r="C86" s="345"/>
      <c r="D86" s="346"/>
      <c r="E86" s="346"/>
      <c r="F86" s="346"/>
      <c r="G86" s="347"/>
      <c r="H86" s="348"/>
      <c r="I86" s="346"/>
      <c r="J86" s="346"/>
      <c r="K86" s="346"/>
      <c r="L86" s="349"/>
      <c r="M86" s="350"/>
      <c r="N86" s="346"/>
      <c r="O86" s="346"/>
      <c r="P86" s="346"/>
      <c r="Q86" s="347"/>
      <c r="R86" s="350"/>
      <c r="S86" s="346"/>
      <c r="T86" s="346"/>
      <c r="U86" s="346"/>
      <c r="V86" s="802"/>
      <c r="W86" s="858"/>
      <c r="X86" s="858"/>
      <c r="Y86" s="859"/>
      <c r="Z86" s="859"/>
      <c r="AA86" s="859"/>
      <c r="AB86" s="859"/>
      <c r="AC86" s="859"/>
      <c r="AD86" s="859"/>
      <c r="AE86" s="859"/>
      <c r="AF86" s="859"/>
      <c r="AG86" s="859"/>
      <c r="AH86" s="859"/>
      <c r="AI86" s="859"/>
      <c r="AJ86" s="859"/>
      <c r="AK86" s="859"/>
      <c r="AL86" s="859"/>
      <c r="AM86" s="859"/>
      <c r="AN86" s="859"/>
      <c r="AO86" s="859"/>
      <c r="AP86" s="859"/>
      <c r="AQ86" s="859"/>
      <c r="AR86" s="859"/>
      <c r="AS86" s="859"/>
      <c r="AT86" s="859"/>
      <c r="AU86" s="859"/>
      <c r="AV86" s="859"/>
      <c r="AW86" s="859"/>
      <c r="AX86" s="859"/>
      <c r="AY86" s="859"/>
      <c r="AZ86" s="232"/>
      <c r="BA86" s="259"/>
      <c r="BB86" s="171"/>
      <c r="BC86" s="457"/>
      <c r="BD86" s="421"/>
      <c r="BE86" s="421"/>
      <c r="BF86" s="421"/>
      <c r="BG86" s="458"/>
      <c r="BH86" s="465"/>
      <c r="BI86" s="421"/>
      <c r="BJ86" s="421"/>
      <c r="BK86" s="421"/>
      <c r="BL86" s="458"/>
      <c r="BM86" s="465"/>
      <c r="BN86" s="421"/>
      <c r="BO86" s="421"/>
      <c r="BP86" s="421"/>
      <c r="BQ86" s="458"/>
      <c r="BR86" s="465"/>
      <c r="BS86" s="421"/>
      <c r="BT86" s="421"/>
      <c r="BU86" s="421"/>
      <c r="BV86" s="924"/>
      <c r="BW86" s="983"/>
      <c r="BX86" s="983"/>
      <c r="BY86" s="984"/>
      <c r="BZ86" s="984"/>
      <c r="CA86" s="984"/>
      <c r="CB86" s="984"/>
      <c r="CC86" s="984"/>
      <c r="CD86" s="984"/>
      <c r="CE86" s="984"/>
      <c r="CF86" s="984"/>
      <c r="CG86" s="984"/>
      <c r="CH86" s="984"/>
      <c r="CI86" s="984"/>
      <c r="CJ86" s="984"/>
      <c r="CK86" s="984"/>
      <c r="CL86" s="984"/>
      <c r="CM86" s="984"/>
      <c r="CN86" s="984"/>
      <c r="CO86" s="984"/>
      <c r="CP86" s="984"/>
      <c r="CQ86" s="984"/>
      <c r="CR86" s="984"/>
      <c r="CS86" s="984"/>
      <c r="CT86" s="984"/>
      <c r="CU86" s="984"/>
      <c r="CV86" s="984"/>
      <c r="CW86" s="984"/>
      <c r="CX86" s="984"/>
      <c r="CY86" s="984"/>
      <c r="CZ86" s="984"/>
    </row>
    <row r="87" s="133" customFormat="true" ht="15" customHeight="true" x14ac:dyDescent="0.2">
      <c r="A87" s="267"/>
      <c r="B87" s="286"/>
      <c r="C87" s="345"/>
      <c r="D87" s="346"/>
      <c r="E87" s="346"/>
      <c r="F87" s="346"/>
      <c r="G87" s="347"/>
      <c r="H87" s="348"/>
      <c r="I87" s="346"/>
      <c r="J87" s="346"/>
      <c r="K87" s="346"/>
      <c r="L87" s="349"/>
      <c r="M87" s="350"/>
      <c r="N87" s="346"/>
      <c r="O87" s="346"/>
      <c r="P87" s="346"/>
      <c r="Q87" s="347"/>
      <c r="R87" s="350"/>
      <c r="S87" s="346"/>
      <c r="T87" s="346"/>
      <c r="U87" s="346"/>
      <c r="V87" s="802"/>
      <c r="W87" s="858"/>
      <c r="X87" s="858"/>
      <c r="Y87" s="859"/>
      <c r="Z87" s="859"/>
      <c r="AA87" s="859"/>
      <c r="AB87" s="859"/>
      <c r="AC87" s="859"/>
      <c r="AD87" s="859"/>
      <c r="AE87" s="859"/>
      <c r="AF87" s="859"/>
      <c r="AG87" s="859"/>
      <c r="AH87" s="859"/>
      <c r="AI87" s="859"/>
      <c r="AJ87" s="859"/>
      <c r="AK87" s="859"/>
      <c r="AL87" s="859"/>
      <c r="AM87" s="859"/>
      <c r="AN87" s="859"/>
      <c r="AO87" s="859"/>
      <c r="AP87" s="859"/>
      <c r="AQ87" s="859"/>
      <c r="AR87" s="859"/>
      <c r="AS87" s="859"/>
      <c r="AT87" s="859"/>
      <c r="AU87" s="859"/>
      <c r="AV87" s="859"/>
      <c r="AW87" s="859"/>
      <c r="AX87" s="859"/>
      <c r="AY87" s="859"/>
      <c r="AZ87" s="232"/>
      <c r="BA87" s="259"/>
      <c r="BB87" s="171"/>
      <c r="BC87" s="457"/>
      <c r="BD87" s="421"/>
      <c r="BE87" s="421"/>
      <c r="BF87" s="421"/>
      <c r="BG87" s="458"/>
      <c r="BH87" s="465"/>
      <c r="BI87" s="421"/>
      <c r="BJ87" s="421"/>
      <c r="BK87" s="421"/>
      <c r="BL87" s="458"/>
      <c r="BM87" s="465"/>
      <c r="BN87" s="421"/>
      <c r="BO87" s="421"/>
      <c r="BP87" s="421"/>
      <c r="BQ87" s="458"/>
      <c r="BR87" s="465"/>
      <c r="BS87" s="421"/>
      <c r="BT87" s="421"/>
      <c r="BU87" s="421"/>
      <c r="BV87" s="924"/>
      <c r="BW87" s="983"/>
      <c r="BX87" s="983"/>
      <c r="BY87" s="984"/>
      <c r="BZ87" s="984"/>
      <c r="CA87" s="984"/>
      <c r="CB87" s="984"/>
      <c r="CC87" s="984"/>
      <c r="CD87" s="984"/>
      <c r="CE87" s="984"/>
      <c r="CF87" s="984"/>
      <c r="CG87" s="984"/>
      <c r="CH87" s="984"/>
      <c r="CI87" s="984"/>
      <c r="CJ87" s="984"/>
      <c r="CK87" s="984"/>
      <c r="CL87" s="984"/>
      <c r="CM87" s="984"/>
      <c r="CN87" s="984"/>
      <c r="CO87" s="984"/>
      <c r="CP87" s="984"/>
      <c r="CQ87" s="984"/>
      <c r="CR87" s="984"/>
      <c r="CS87" s="984"/>
      <c r="CT87" s="984"/>
      <c r="CU87" s="984"/>
      <c r="CV87" s="984"/>
      <c r="CW87" s="984"/>
      <c r="CX87" s="984"/>
      <c r="CY87" s="984"/>
      <c r="CZ87" s="984"/>
    </row>
    <row r="88" s="133" customFormat="true" ht="15" customHeight="true" x14ac:dyDescent="0.2">
      <c r="A88" s="267"/>
      <c r="B88" s="286"/>
      <c r="C88" s="345"/>
      <c r="D88" s="346"/>
      <c r="E88" s="346"/>
      <c r="F88" s="346"/>
      <c r="G88" s="347"/>
      <c r="H88" s="348"/>
      <c r="I88" s="346"/>
      <c r="J88" s="346"/>
      <c r="K88" s="346"/>
      <c r="L88" s="349"/>
      <c r="M88" s="350"/>
      <c r="N88" s="346"/>
      <c r="O88" s="346"/>
      <c r="P88" s="346"/>
      <c r="Q88" s="347"/>
      <c r="R88" s="350"/>
      <c r="S88" s="346"/>
      <c r="T88" s="346"/>
      <c r="U88" s="346"/>
      <c r="V88" s="802"/>
      <c r="W88" s="858"/>
      <c r="X88" s="858"/>
      <c r="Y88" s="859"/>
      <c r="Z88" s="859"/>
      <c r="AA88" s="859"/>
      <c r="AB88" s="859"/>
      <c r="AC88" s="859"/>
      <c r="AD88" s="859"/>
      <c r="AE88" s="859"/>
      <c r="AF88" s="859"/>
      <c r="AG88" s="859"/>
      <c r="AH88" s="859"/>
      <c r="AI88" s="859"/>
      <c r="AJ88" s="859"/>
      <c r="AK88" s="859"/>
      <c r="AL88" s="859"/>
      <c r="AM88" s="859"/>
      <c r="AN88" s="859"/>
      <c r="AO88" s="859"/>
      <c r="AP88" s="859"/>
      <c r="AQ88" s="859"/>
      <c r="AR88" s="859"/>
      <c r="AS88" s="859"/>
      <c r="AT88" s="859"/>
      <c r="AU88" s="859"/>
      <c r="AV88" s="859"/>
      <c r="AW88" s="859"/>
      <c r="AX88" s="859"/>
      <c r="AY88" s="859"/>
      <c r="AZ88" s="232"/>
      <c r="BA88" s="259"/>
      <c r="BB88" s="171"/>
      <c r="BC88" s="457"/>
      <c r="BD88" s="421"/>
      <c r="BE88" s="421"/>
      <c r="BF88" s="421"/>
      <c r="BG88" s="458"/>
      <c r="BH88" s="465"/>
      <c r="BI88" s="421"/>
      <c r="BJ88" s="421"/>
      <c r="BK88" s="421"/>
      <c r="BL88" s="458"/>
      <c r="BM88" s="465"/>
      <c r="BN88" s="421"/>
      <c r="BO88" s="421"/>
      <c r="BP88" s="421"/>
      <c r="BQ88" s="458"/>
      <c r="BR88" s="465"/>
      <c r="BS88" s="421"/>
      <c r="BT88" s="421"/>
      <c r="BU88" s="421"/>
      <c r="BV88" s="924"/>
      <c r="BW88" s="983"/>
      <c r="BX88" s="983"/>
      <c r="BY88" s="984"/>
      <c r="BZ88" s="984"/>
      <c r="CA88" s="984"/>
      <c r="CB88" s="984"/>
      <c r="CC88" s="984"/>
      <c r="CD88" s="984"/>
      <c r="CE88" s="984"/>
      <c r="CF88" s="984"/>
      <c r="CG88" s="984"/>
      <c r="CH88" s="984"/>
      <c r="CI88" s="984"/>
      <c r="CJ88" s="984"/>
      <c r="CK88" s="984"/>
      <c r="CL88" s="984"/>
      <c r="CM88" s="984"/>
      <c r="CN88" s="984"/>
      <c r="CO88" s="984"/>
      <c r="CP88" s="984"/>
      <c r="CQ88" s="984"/>
      <c r="CR88" s="984"/>
      <c r="CS88" s="984"/>
      <c r="CT88" s="984"/>
      <c r="CU88" s="984"/>
      <c r="CV88" s="984"/>
      <c r="CW88" s="984"/>
      <c r="CX88" s="984"/>
      <c r="CY88" s="984"/>
      <c r="CZ88" s="984"/>
    </row>
    <row r="89" s="133" customFormat="true" ht="15" customHeight="true" x14ac:dyDescent="0.2">
      <c r="A89" s="267"/>
      <c r="B89" s="286"/>
      <c r="C89" s="345"/>
      <c r="D89" s="346"/>
      <c r="E89" s="346"/>
      <c r="F89" s="346"/>
      <c r="G89" s="347"/>
      <c r="H89" s="348"/>
      <c r="I89" s="346"/>
      <c r="J89" s="346"/>
      <c r="K89" s="346"/>
      <c r="L89" s="349"/>
      <c r="M89" s="350"/>
      <c r="N89" s="346"/>
      <c r="O89" s="346"/>
      <c r="P89" s="346"/>
      <c r="Q89" s="347"/>
      <c r="R89" s="350"/>
      <c r="S89" s="346"/>
      <c r="T89" s="346"/>
      <c r="U89" s="346"/>
      <c r="V89" s="802"/>
      <c r="W89" s="858"/>
      <c r="X89" s="858"/>
      <c r="Y89" s="859"/>
      <c r="Z89" s="859"/>
      <c r="AA89" s="859"/>
      <c r="AB89" s="859"/>
      <c r="AC89" s="859"/>
      <c r="AD89" s="859"/>
      <c r="AE89" s="859"/>
      <c r="AF89" s="859"/>
      <c r="AG89" s="859"/>
      <c r="AH89" s="859"/>
      <c r="AI89" s="859"/>
      <c r="AJ89" s="859"/>
      <c r="AK89" s="859"/>
      <c r="AL89" s="859"/>
      <c r="AM89" s="859"/>
      <c r="AN89" s="859"/>
      <c r="AO89" s="859"/>
      <c r="AP89" s="859"/>
      <c r="AQ89" s="859"/>
      <c r="AR89" s="859"/>
      <c r="AS89" s="859"/>
      <c r="AT89" s="859"/>
      <c r="AU89" s="859"/>
      <c r="AV89" s="859"/>
      <c r="AW89" s="859"/>
      <c r="AX89" s="859"/>
      <c r="AY89" s="859"/>
      <c r="AZ89" s="232"/>
      <c r="BA89" s="259"/>
      <c r="BB89" s="171"/>
      <c r="BC89" s="457"/>
      <c r="BD89" s="421"/>
      <c r="BE89" s="421"/>
      <c r="BF89" s="421"/>
      <c r="BG89" s="458"/>
      <c r="BH89" s="465"/>
      <c r="BI89" s="421"/>
      <c r="BJ89" s="421"/>
      <c r="BK89" s="421"/>
      <c r="BL89" s="458"/>
      <c r="BM89" s="465"/>
      <c r="BN89" s="421"/>
      <c r="BO89" s="421"/>
      <c r="BP89" s="421"/>
      <c r="BQ89" s="458"/>
      <c r="BR89" s="465"/>
      <c r="BS89" s="421"/>
      <c r="BT89" s="421"/>
      <c r="BU89" s="421"/>
      <c r="BV89" s="924"/>
      <c r="BW89" s="983"/>
      <c r="BX89" s="983"/>
      <c r="BY89" s="984"/>
      <c r="BZ89" s="984"/>
      <c r="CA89" s="984"/>
      <c r="CB89" s="984"/>
      <c r="CC89" s="984"/>
      <c r="CD89" s="984"/>
      <c r="CE89" s="984"/>
      <c r="CF89" s="984"/>
      <c r="CG89" s="984"/>
      <c r="CH89" s="984"/>
      <c r="CI89" s="984"/>
      <c r="CJ89" s="984"/>
      <c r="CK89" s="984"/>
      <c r="CL89" s="984"/>
      <c r="CM89" s="984"/>
      <c r="CN89" s="984"/>
      <c r="CO89" s="984"/>
      <c r="CP89" s="984"/>
      <c r="CQ89" s="984"/>
      <c r="CR89" s="984"/>
      <c r="CS89" s="984"/>
      <c r="CT89" s="984"/>
      <c r="CU89" s="984"/>
      <c r="CV89" s="984"/>
      <c r="CW89" s="984"/>
      <c r="CX89" s="984"/>
      <c r="CY89" s="984"/>
      <c r="CZ89" s="984"/>
    </row>
    <row r="90" s="133" customFormat="true" ht="15" customHeight="true" x14ac:dyDescent="0.2">
      <c r="A90" s="267"/>
      <c r="B90" s="286"/>
      <c r="C90" s="345"/>
      <c r="D90" s="346"/>
      <c r="E90" s="346"/>
      <c r="F90" s="346"/>
      <c r="G90" s="347"/>
      <c r="H90" s="348"/>
      <c r="I90" s="346"/>
      <c r="J90" s="346"/>
      <c r="K90" s="346"/>
      <c r="L90" s="349"/>
      <c r="M90" s="350"/>
      <c r="N90" s="346"/>
      <c r="O90" s="346"/>
      <c r="P90" s="346"/>
      <c r="Q90" s="347"/>
      <c r="R90" s="350"/>
      <c r="S90" s="346"/>
      <c r="T90" s="346"/>
      <c r="U90" s="346"/>
      <c r="V90" s="802"/>
      <c r="W90" s="858"/>
      <c r="X90" s="858"/>
      <c r="Y90" s="859"/>
      <c r="Z90" s="859"/>
      <c r="AA90" s="859"/>
      <c r="AB90" s="859"/>
      <c r="AC90" s="859"/>
      <c r="AD90" s="859"/>
      <c r="AE90" s="859"/>
      <c r="AF90" s="859"/>
      <c r="AG90" s="859"/>
      <c r="AH90" s="859"/>
      <c r="AI90" s="859"/>
      <c r="AJ90" s="859"/>
      <c r="AK90" s="859"/>
      <c r="AL90" s="859"/>
      <c r="AM90" s="859"/>
      <c r="AN90" s="859"/>
      <c r="AO90" s="859"/>
      <c r="AP90" s="859"/>
      <c r="AQ90" s="859"/>
      <c r="AR90" s="859"/>
      <c r="AS90" s="859"/>
      <c r="AT90" s="859"/>
      <c r="AU90" s="859"/>
      <c r="AV90" s="859"/>
      <c r="AW90" s="859"/>
      <c r="AX90" s="859"/>
      <c r="AY90" s="859"/>
      <c r="AZ90" s="232"/>
      <c r="BA90" s="259"/>
      <c r="BB90" s="171"/>
      <c r="BC90" s="457"/>
      <c r="BD90" s="421"/>
      <c r="BE90" s="421"/>
      <c r="BF90" s="421"/>
      <c r="BG90" s="458"/>
      <c r="BH90" s="465"/>
      <c r="BI90" s="421"/>
      <c r="BJ90" s="421"/>
      <c r="BK90" s="421"/>
      <c r="BL90" s="458"/>
      <c r="BM90" s="465"/>
      <c r="BN90" s="421"/>
      <c r="BO90" s="421"/>
      <c r="BP90" s="421"/>
      <c r="BQ90" s="458"/>
      <c r="BR90" s="465"/>
      <c r="BS90" s="421"/>
      <c r="BT90" s="421"/>
      <c r="BU90" s="421"/>
      <c r="BV90" s="924"/>
      <c r="BW90" s="983"/>
      <c r="BX90" s="983"/>
      <c r="BY90" s="984"/>
      <c r="BZ90" s="984"/>
      <c r="CA90" s="984"/>
      <c r="CB90" s="984"/>
      <c r="CC90" s="984"/>
      <c r="CD90" s="984"/>
      <c r="CE90" s="984"/>
      <c r="CF90" s="984"/>
      <c r="CG90" s="984"/>
      <c r="CH90" s="984"/>
      <c r="CI90" s="984"/>
      <c r="CJ90" s="984"/>
      <c r="CK90" s="984"/>
      <c r="CL90" s="984"/>
      <c r="CM90" s="984"/>
      <c r="CN90" s="984"/>
      <c r="CO90" s="984"/>
      <c r="CP90" s="984"/>
      <c r="CQ90" s="984"/>
      <c r="CR90" s="984"/>
      <c r="CS90" s="984"/>
      <c r="CT90" s="984"/>
      <c r="CU90" s="984"/>
      <c r="CV90" s="984"/>
      <c r="CW90" s="984"/>
      <c r="CX90" s="984"/>
      <c r="CY90" s="984"/>
      <c r="CZ90" s="984"/>
    </row>
    <row r="91" s="133" customFormat="true" ht="15" customHeight="true" x14ac:dyDescent="0.2">
      <c r="A91" s="267"/>
      <c r="B91" s="286"/>
      <c r="C91" s="345"/>
      <c r="D91" s="346"/>
      <c r="E91" s="346"/>
      <c r="F91" s="346"/>
      <c r="G91" s="347"/>
      <c r="H91" s="348"/>
      <c r="I91" s="346"/>
      <c r="J91" s="346"/>
      <c r="K91" s="346"/>
      <c r="L91" s="349"/>
      <c r="M91" s="350"/>
      <c r="N91" s="346"/>
      <c r="O91" s="346"/>
      <c r="P91" s="346"/>
      <c r="Q91" s="347"/>
      <c r="R91" s="350"/>
      <c r="S91" s="346"/>
      <c r="T91" s="346"/>
      <c r="U91" s="346"/>
      <c r="V91" s="802"/>
      <c r="W91" s="858"/>
      <c r="X91" s="858"/>
      <c r="Y91" s="859"/>
      <c r="Z91" s="859"/>
      <c r="AA91" s="859"/>
      <c r="AB91" s="859"/>
      <c r="AC91" s="859"/>
      <c r="AD91" s="859"/>
      <c r="AE91" s="859"/>
      <c r="AF91" s="859"/>
      <c r="AG91" s="859"/>
      <c r="AH91" s="859"/>
      <c r="AI91" s="859"/>
      <c r="AJ91" s="859"/>
      <c r="AK91" s="859"/>
      <c r="AL91" s="859"/>
      <c r="AM91" s="859"/>
      <c r="AN91" s="859"/>
      <c r="AO91" s="859"/>
      <c r="AP91" s="859"/>
      <c r="AQ91" s="859"/>
      <c r="AR91" s="859"/>
      <c r="AS91" s="859"/>
      <c r="AT91" s="859"/>
      <c r="AU91" s="859"/>
      <c r="AV91" s="859"/>
      <c r="AW91" s="859"/>
      <c r="AX91" s="859"/>
      <c r="AY91" s="859"/>
      <c r="AZ91" s="232"/>
      <c r="BA91" s="259"/>
      <c r="BB91" s="171"/>
      <c r="BC91" s="457"/>
      <c r="BD91" s="421"/>
      <c r="BE91" s="421"/>
      <c r="BF91" s="421"/>
      <c r="BG91" s="458"/>
      <c r="BH91" s="465"/>
      <c r="BI91" s="421"/>
      <c r="BJ91" s="421"/>
      <c r="BK91" s="421"/>
      <c r="BL91" s="458"/>
      <c r="BM91" s="465"/>
      <c r="BN91" s="421"/>
      <c r="BO91" s="421"/>
      <c r="BP91" s="421"/>
      <c r="BQ91" s="458"/>
      <c r="BR91" s="465"/>
      <c r="BS91" s="421"/>
      <c r="BT91" s="421"/>
      <c r="BU91" s="421"/>
      <c r="BV91" s="924"/>
      <c r="BW91" s="983"/>
      <c r="BX91" s="983"/>
      <c r="BY91" s="984"/>
      <c r="BZ91" s="984"/>
      <c r="CA91" s="984"/>
      <c r="CB91" s="984"/>
      <c r="CC91" s="984"/>
      <c r="CD91" s="984"/>
      <c r="CE91" s="984"/>
      <c r="CF91" s="984"/>
      <c r="CG91" s="984"/>
      <c r="CH91" s="984"/>
      <c r="CI91" s="984"/>
      <c r="CJ91" s="984"/>
      <c r="CK91" s="984"/>
      <c r="CL91" s="984"/>
      <c r="CM91" s="984"/>
      <c r="CN91" s="984"/>
      <c r="CO91" s="984"/>
      <c r="CP91" s="984"/>
      <c r="CQ91" s="984"/>
      <c r="CR91" s="984"/>
      <c r="CS91" s="984"/>
      <c r="CT91" s="984"/>
      <c r="CU91" s="984"/>
      <c r="CV91" s="984"/>
      <c r="CW91" s="984"/>
      <c r="CX91" s="984"/>
      <c r="CY91" s="984"/>
      <c r="CZ91" s="984"/>
    </row>
    <row r="92" s="133" customFormat="true" ht="15" customHeight="true" x14ac:dyDescent="0.2">
      <c r="A92" s="267"/>
      <c r="B92" s="286"/>
      <c r="C92" s="345"/>
      <c r="D92" s="346"/>
      <c r="E92" s="346"/>
      <c r="F92" s="346"/>
      <c r="G92" s="347"/>
      <c r="H92" s="348"/>
      <c r="I92" s="346"/>
      <c r="J92" s="346"/>
      <c r="K92" s="346"/>
      <c r="L92" s="349"/>
      <c r="M92" s="350"/>
      <c r="N92" s="346"/>
      <c r="O92" s="346"/>
      <c r="P92" s="346"/>
      <c r="Q92" s="347"/>
      <c r="R92" s="350"/>
      <c r="S92" s="346"/>
      <c r="T92" s="346"/>
      <c r="U92" s="346"/>
      <c r="V92" s="802"/>
      <c r="W92" s="858"/>
      <c r="X92" s="858"/>
      <c r="Y92" s="859"/>
      <c r="Z92" s="859"/>
      <c r="AA92" s="859"/>
      <c r="AB92" s="859"/>
      <c r="AC92" s="859"/>
      <c r="AD92" s="859"/>
      <c r="AE92" s="859"/>
      <c r="AF92" s="859"/>
      <c r="AG92" s="859"/>
      <c r="AH92" s="859"/>
      <c r="AI92" s="859"/>
      <c r="AJ92" s="859"/>
      <c r="AK92" s="859"/>
      <c r="AL92" s="859"/>
      <c r="AM92" s="859"/>
      <c r="AN92" s="859"/>
      <c r="AO92" s="859"/>
      <c r="AP92" s="859"/>
      <c r="AQ92" s="859"/>
      <c r="AR92" s="859"/>
      <c r="AS92" s="859"/>
      <c r="AT92" s="859"/>
      <c r="AU92" s="859"/>
      <c r="AV92" s="859"/>
      <c r="AW92" s="859"/>
      <c r="AX92" s="859"/>
      <c r="AY92" s="859"/>
      <c r="AZ92" s="232"/>
      <c r="BA92" s="259"/>
      <c r="BB92" s="171"/>
      <c r="BC92" s="457"/>
      <c r="BD92" s="421"/>
      <c r="BE92" s="421"/>
      <c r="BF92" s="421"/>
      <c r="BG92" s="458"/>
      <c r="BH92" s="465"/>
      <c r="BI92" s="421"/>
      <c r="BJ92" s="421"/>
      <c r="BK92" s="421"/>
      <c r="BL92" s="458"/>
      <c r="BM92" s="465"/>
      <c r="BN92" s="421"/>
      <c r="BO92" s="421"/>
      <c r="BP92" s="421"/>
      <c r="BQ92" s="458"/>
      <c r="BR92" s="465"/>
      <c r="BS92" s="421"/>
      <c r="BT92" s="421"/>
      <c r="BU92" s="421"/>
      <c r="BV92" s="924"/>
      <c r="BW92" s="983"/>
      <c r="BX92" s="983"/>
      <c r="BY92" s="984"/>
      <c r="BZ92" s="984"/>
      <c r="CA92" s="984"/>
      <c r="CB92" s="984"/>
      <c r="CC92" s="984"/>
      <c r="CD92" s="984"/>
      <c r="CE92" s="984"/>
      <c r="CF92" s="984"/>
      <c r="CG92" s="984"/>
      <c r="CH92" s="984"/>
      <c r="CI92" s="984"/>
      <c r="CJ92" s="984"/>
      <c r="CK92" s="984"/>
      <c r="CL92" s="984"/>
      <c r="CM92" s="984"/>
      <c r="CN92" s="984"/>
      <c r="CO92" s="984"/>
      <c r="CP92" s="984"/>
      <c r="CQ92" s="984"/>
      <c r="CR92" s="984"/>
      <c r="CS92" s="984"/>
      <c r="CT92" s="984"/>
      <c r="CU92" s="984"/>
      <c r="CV92" s="984"/>
      <c r="CW92" s="984"/>
      <c r="CX92" s="984"/>
      <c r="CY92" s="984"/>
      <c r="CZ92" s="984"/>
    </row>
    <row r="93" s="133" customFormat="true" ht="15" customHeight="true" x14ac:dyDescent="0.2">
      <c r="A93" s="267"/>
      <c r="B93" s="286"/>
      <c r="C93" s="345"/>
      <c r="D93" s="346"/>
      <c r="E93" s="346"/>
      <c r="F93" s="346"/>
      <c r="G93" s="347"/>
      <c r="H93" s="348"/>
      <c r="I93" s="346"/>
      <c r="J93" s="346"/>
      <c r="K93" s="346"/>
      <c r="L93" s="349"/>
      <c r="M93" s="350"/>
      <c r="N93" s="346"/>
      <c r="O93" s="346"/>
      <c r="P93" s="346"/>
      <c r="Q93" s="347"/>
      <c r="R93" s="350"/>
      <c r="S93" s="346"/>
      <c r="T93" s="346"/>
      <c r="U93" s="346"/>
      <c r="V93" s="802"/>
      <c r="W93" s="858"/>
      <c r="X93" s="858"/>
      <c r="Y93" s="859"/>
      <c r="Z93" s="859"/>
      <c r="AA93" s="859"/>
      <c r="AB93" s="859"/>
      <c r="AC93" s="859"/>
      <c r="AD93" s="859"/>
      <c r="AE93" s="859"/>
      <c r="AF93" s="859"/>
      <c r="AG93" s="859"/>
      <c r="AH93" s="859"/>
      <c r="AI93" s="859"/>
      <c r="AJ93" s="859"/>
      <c r="AK93" s="859"/>
      <c r="AL93" s="859"/>
      <c r="AM93" s="859"/>
      <c r="AN93" s="859"/>
      <c r="AO93" s="859"/>
      <c r="AP93" s="859"/>
      <c r="AQ93" s="859"/>
      <c r="AR93" s="859"/>
      <c r="AS93" s="859"/>
      <c r="AT93" s="859"/>
      <c r="AU93" s="859"/>
      <c r="AV93" s="859"/>
      <c r="AW93" s="859"/>
      <c r="AX93" s="859"/>
      <c r="AY93" s="859"/>
      <c r="AZ93" s="232"/>
      <c r="BA93" s="259"/>
      <c r="BB93" s="171"/>
      <c r="BC93" s="457"/>
      <c r="BD93" s="421"/>
      <c r="BE93" s="421"/>
      <c r="BF93" s="421"/>
      <c r="BG93" s="458"/>
      <c r="BH93" s="465"/>
      <c r="BI93" s="421"/>
      <c r="BJ93" s="421"/>
      <c r="BK93" s="421"/>
      <c r="BL93" s="458"/>
      <c r="BM93" s="465"/>
      <c r="BN93" s="421"/>
      <c r="BO93" s="421"/>
      <c r="BP93" s="421"/>
      <c r="BQ93" s="458"/>
      <c r="BR93" s="465"/>
      <c r="BS93" s="421"/>
      <c r="BT93" s="421"/>
      <c r="BU93" s="421"/>
      <c r="BV93" s="924"/>
      <c r="BW93" s="983"/>
      <c r="BX93" s="983"/>
      <c r="BY93" s="984"/>
      <c r="BZ93" s="984"/>
      <c r="CA93" s="984"/>
      <c r="CB93" s="984"/>
      <c r="CC93" s="984"/>
      <c r="CD93" s="984"/>
      <c r="CE93" s="984"/>
      <c r="CF93" s="984"/>
      <c r="CG93" s="984"/>
      <c r="CH93" s="984"/>
      <c r="CI93" s="984"/>
      <c r="CJ93" s="984"/>
      <c r="CK93" s="984"/>
      <c r="CL93" s="984"/>
      <c r="CM93" s="984"/>
      <c r="CN93" s="984"/>
      <c r="CO93" s="984"/>
      <c r="CP93" s="984"/>
      <c r="CQ93" s="984"/>
      <c r="CR93" s="984"/>
      <c r="CS93" s="984"/>
      <c r="CT93" s="984"/>
      <c r="CU93" s="984"/>
      <c r="CV93" s="984"/>
      <c r="CW93" s="984"/>
      <c r="CX93" s="984"/>
      <c r="CY93" s="984"/>
      <c r="CZ93" s="984"/>
    </row>
    <row r="94" s="133" customFormat="true" ht="15" customHeight="true" x14ac:dyDescent="0.2">
      <c r="A94" s="267"/>
      <c r="B94" s="286"/>
      <c r="C94" s="345"/>
      <c r="D94" s="346"/>
      <c r="E94" s="346"/>
      <c r="F94" s="346"/>
      <c r="G94" s="347"/>
      <c r="H94" s="348"/>
      <c r="I94" s="346"/>
      <c r="J94" s="346"/>
      <c r="K94" s="346"/>
      <c r="L94" s="349"/>
      <c r="M94" s="350"/>
      <c r="N94" s="346"/>
      <c r="O94" s="346"/>
      <c r="P94" s="346"/>
      <c r="Q94" s="347"/>
      <c r="R94" s="350"/>
      <c r="S94" s="346"/>
      <c r="T94" s="346"/>
      <c r="U94" s="346"/>
      <c r="V94" s="802"/>
      <c r="W94" s="858"/>
      <c r="X94" s="858"/>
      <c r="Y94" s="859"/>
      <c r="Z94" s="859"/>
      <c r="AA94" s="859"/>
      <c r="AB94" s="859"/>
      <c r="AC94" s="859"/>
      <c r="AD94" s="859"/>
      <c r="AE94" s="859"/>
      <c r="AF94" s="859"/>
      <c r="AG94" s="859"/>
      <c r="AH94" s="859"/>
      <c r="AI94" s="859"/>
      <c r="AJ94" s="859"/>
      <c r="AK94" s="859"/>
      <c r="AL94" s="859"/>
      <c r="AM94" s="859"/>
      <c r="AN94" s="859"/>
      <c r="AO94" s="859"/>
      <c r="AP94" s="859"/>
      <c r="AQ94" s="859"/>
      <c r="AR94" s="859"/>
      <c r="AS94" s="859"/>
      <c r="AT94" s="859"/>
      <c r="AU94" s="859"/>
      <c r="AV94" s="859"/>
      <c r="AW94" s="859"/>
      <c r="AX94" s="859"/>
      <c r="AY94" s="859"/>
      <c r="AZ94" s="232"/>
      <c r="BA94" s="259"/>
      <c r="BB94" s="171"/>
      <c r="BC94" s="457"/>
      <c r="BD94" s="421"/>
      <c r="BE94" s="421"/>
      <c r="BF94" s="421"/>
      <c r="BG94" s="458"/>
      <c r="BH94" s="465"/>
      <c r="BI94" s="421"/>
      <c r="BJ94" s="421"/>
      <c r="BK94" s="421"/>
      <c r="BL94" s="458"/>
      <c r="BM94" s="465"/>
      <c r="BN94" s="421"/>
      <c r="BO94" s="421"/>
      <c r="BP94" s="421"/>
      <c r="BQ94" s="458"/>
      <c r="BR94" s="465"/>
      <c r="BS94" s="421"/>
      <c r="BT94" s="421"/>
      <c r="BU94" s="421"/>
      <c r="BV94" s="924"/>
      <c r="BW94" s="983"/>
      <c r="BX94" s="983"/>
      <c r="BY94" s="984"/>
      <c r="BZ94" s="984"/>
      <c r="CA94" s="984"/>
      <c r="CB94" s="984"/>
      <c r="CC94" s="984"/>
      <c r="CD94" s="984"/>
      <c r="CE94" s="984"/>
      <c r="CF94" s="984"/>
      <c r="CG94" s="984"/>
      <c r="CH94" s="984"/>
      <c r="CI94" s="984"/>
      <c r="CJ94" s="984"/>
      <c r="CK94" s="984"/>
      <c r="CL94" s="984"/>
      <c r="CM94" s="984"/>
      <c r="CN94" s="984"/>
      <c r="CO94" s="984"/>
      <c r="CP94" s="984"/>
      <c r="CQ94" s="984"/>
      <c r="CR94" s="984"/>
      <c r="CS94" s="984"/>
      <c r="CT94" s="984"/>
      <c r="CU94" s="984"/>
      <c r="CV94" s="984"/>
      <c r="CW94" s="984"/>
      <c r="CX94" s="984"/>
      <c r="CY94" s="984"/>
      <c r="CZ94" s="984"/>
    </row>
    <row r="95" s="133" customFormat="true" ht="15" customHeight="true" x14ac:dyDescent="0.2">
      <c r="A95" s="267"/>
      <c r="B95" s="286"/>
      <c r="C95" s="345"/>
      <c r="D95" s="346"/>
      <c r="E95" s="346"/>
      <c r="F95" s="346"/>
      <c r="G95" s="347"/>
      <c r="H95" s="348"/>
      <c r="I95" s="346"/>
      <c r="J95" s="346"/>
      <c r="K95" s="346"/>
      <c r="L95" s="349"/>
      <c r="M95" s="350"/>
      <c r="N95" s="346"/>
      <c r="O95" s="346"/>
      <c r="P95" s="346"/>
      <c r="Q95" s="347"/>
      <c r="R95" s="350"/>
      <c r="S95" s="346"/>
      <c r="T95" s="346"/>
      <c r="U95" s="346"/>
      <c r="V95" s="802"/>
      <c r="W95" s="858"/>
      <c r="X95" s="858"/>
      <c r="Y95" s="859"/>
      <c r="Z95" s="859"/>
      <c r="AA95" s="859"/>
      <c r="AB95" s="859"/>
      <c r="AC95" s="859"/>
      <c r="AD95" s="859"/>
      <c r="AE95" s="859"/>
      <c r="AF95" s="859"/>
      <c r="AG95" s="859"/>
      <c r="AH95" s="859"/>
      <c r="AI95" s="859"/>
      <c r="AJ95" s="859"/>
      <c r="AK95" s="859"/>
      <c r="AL95" s="859"/>
      <c r="AM95" s="859"/>
      <c r="AN95" s="859"/>
      <c r="AO95" s="859"/>
      <c r="AP95" s="859"/>
      <c r="AQ95" s="859"/>
      <c r="AR95" s="859"/>
      <c r="AS95" s="859"/>
      <c r="AT95" s="859"/>
      <c r="AU95" s="859"/>
      <c r="AV95" s="859"/>
      <c r="AW95" s="859"/>
      <c r="AX95" s="859"/>
      <c r="AY95" s="859"/>
      <c r="AZ95" s="232"/>
      <c r="BA95" s="259"/>
      <c r="BB95" s="171"/>
      <c r="BC95" s="457"/>
      <c r="BD95" s="421"/>
      <c r="BE95" s="421"/>
      <c r="BF95" s="421"/>
      <c r="BG95" s="458"/>
      <c r="BH95" s="465"/>
      <c r="BI95" s="421"/>
      <c r="BJ95" s="421"/>
      <c r="BK95" s="421"/>
      <c r="BL95" s="458"/>
      <c r="BM95" s="465"/>
      <c r="BN95" s="421"/>
      <c r="BO95" s="421"/>
      <c r="BP95" s="421"/>
      <c r="BQ95" s="458"/>
      <c r="BR95" s="465"/>
      <c r="BS95" s="421"/>
      <c r="BT95" s="421"/>
      <c r="BU95" s="421"/>
      <c r="BV95" s="924"/>
      <c r="BW95" s="983"/>
      <c r="BX95" s="983"/>
      <c r="BY95" s="984"/>
      <c r="BZ95" s="984"/>
      <c r="CA95" s="984"/>
      <c r="CB95" s="984"/>
      <c r="CC95" s="984"/>
      <c r="CD95" s="984"/>
      <c r="CE95" s="984"/>
      <c r="CF95" s="984"/>
      <c r="CG95" s="984"/>
      <c r="CH95" s="984"/>
      <c r="CI95" s="984"/>
      <c r="CJ95" s="984"/>
      <c r="CK95" s="984"/>
      <c r="CL95" s="984"/>
      <c r="CM95" s="984"/>
      <c r="CN95" s="984"/>
      <c r="CO95" s="984"/>
      <c r="CP95" s="984"/>
      <c r="CQ95" s="984"/>
      <c r="CR95" s="984"/>
      <c r="CS95" s="984"/>
      <c r="CT95" s="984"/>
      <c r="CU95" s="984"/>
      <c r="CV95" s="984"/>
      <c r="CW95" s="984"/>
      <c r="CX95" s="984"/>
      <c r="CY95" s="984"/>
      <c r="CZ95" s="984"/>
    </row>
    <row r="96" s="133" customFormat="true" ht="15" customHeight="true" x14ac:dyDescent="0.2">
      <c r="A96" s="267"/>
      <c r="B96" s="286"/>
      <c r="C96" s="345"/>
      <c r="D96" s="346"/>
      <c r="E96" s="346"/>
      <c r="F96" s="346"/>
      <c r="G96" s="347"/>
      <c r="H96" s="348"/>
      <c r="I96" s="346"/>
      <c r="J96" s="346"/>
      <c r="K96" s="346"/>
      <c r="L96" s="349"/>
      <c r="M96" s="350"/>
      <c r="N96" s="346"/>
      <c r="O96" s="346"/>
      <c r="P96" s="346"/>
      <c r="Q96" s="347"/>
      <c r="R96" s="350"/>
      <c r="S96" s="346"/>
      <c r="T96" s="346"/>
      <c r="U96" s="346"/>
      <c r="V96" s="802"/>
      <c r="W96" s="858"/>
      <c r="X96" s="858"/>
      <c r="Y96" s="859"/>
      <c r="Z96" s="859"/>
      <c r="AA96" s="859"/>
      <c r="AB96" s="859"/>
      <c r="AC96" s="859"/>
      <c r="AD96" s="859"/>
      <c r="AE96" s="859"/>
      <c r="AF96" s="859"/>
      <c r="AG96" s="859"/>
      <c r="AH96" s="859"/>
      <c r="AI96" s="859"/>
      <c r="AJ96" s="859"/>
      <c r="AK96" s="859"/>
      <c r="AL96" s="859"/>
      <c r="AM96" s="859"/>
      <c r="AN96" s="859"/>
      <c r="AO96" s="859"/>
      <c r="AP96" s="859"/>
      <c r="AQ96" s="859"/>
      <c r="AR96" s="859"/>
      <c r="AS96" s="859"/>
      <c r="AT96" s="859"/>
      <c r="AU96" s="859"/>
      <c r="AV96" s="859"/>
      <c r="AW96" s="859"/>
      <c r="AX96" s="859"/>
      <c r="AY96" s="859"/>
      <c r="AZ96" s="232"/>
      <c r="BA96" s="259"/>
      <c r="BB96" s="171"/>
      <c r="BC96" s="457"/>
      <c r="BD96" s="421"/>
      <c r="BE96" s="421"/>
      <c r="BF96" s="421"/>
      <c r="BG96" s="458"/>
      <c r="BH96" s="465"/>
      <c r="BI96" s="421"/>
      <c r="BJ96" s="421"/>
      <c r="BK96" s="421"/>
      <c r="BL96" s="458"/>
      <c r="BM96" s="465"/>
      <c r="BN96" s="421"/>
      <c r="BO96" s="421"/>
      <c r="BP96" s="421"/>
      <c r="BQ96" s="458"/>
      <c r="BR96" s="465"/>
      <c r="BS96" s="421"/>
      <c r="BT96" s="421"/>
      <c r="BU96" s="421"/>
      <c r="BV96" s="924"/>
      <c r="BW96" s="983"/>
      <c r="BX96" s="983"/>
      <c r="BY96" s="984"/>
      <c r="BZ96" s="984"/>
      <c r="CA96" s="984"/>
      <c r="CB96" s="984"/>
      <c r="CC96" s="984"/>
      <c r="CD96" s="984"/>
      <c r="CE96" s="984"/>
      <c r="CF96" s="984"/>
      <c r="CG96" s="984"/>
      <c r="CH96" s="984"/>
      <c r="CI96" s="984"/>
      <c r="CJ96" s="984"/>
      <c r="CK96" s="984"/>
      <c r="CL96" s="984"/>
      <c r="CM96" s="984"/>
      <c r="CN96" s="984"/>
      <c r="CO96" s="984"/>
      <c r="CP96" s="984"/>
      <c r="CQ96" s="984"/>
      <c r="CR96" s="984"/>
      <c r="CS96" s="984"/>
      <c r="CT96" s="984"/>
      <c r="CU96" s="984"/>
      <c r="CV96" s="984"/>
      <c r="CW96" s="984"/>
      <c r="CX96" s="984"/>
      <c r="CY96" s="984"/>
      <c r="CZ96" s="984"/>
    </row>
    <row r="97" s="133" customFormat="true" ht="15" customHeight="true" x14ac:dyDescent="0.2">
      <c r="A97" s="267"/>
      <c r="B97" s="286"/>
      <c r="C97" s="345"/>
      <c r="D97" s="346"/>
      <c r="E97" s="346"/>
      <c r="F97" s="346"/>
      <c r="G97" s="347"/>
      <c r="H97" s="348"/>
      <c r="I97" s="346"/>
      <c r="J97" s="346"/>
      <c r="K97" s="346"/>
      <c r="L97" s="349"/>
      <c r="M97" s="350"/>
      <c r="N97" s="346"/>
      <c r="O97" s="346"/>
      <c r="P97" s="346"/>
      <c r="Q97" s="347"/>
      <c r="R97" s="350"/>
      <c r="S97" s="346"/>
      <c r="T97" s="346"/>
      <c r="U97" s="346"/>
      <c r="V97" s="802"/>
      <c r="W97" s="858"/>
      <c r="X97" s="858"/>
      <c r="Y97" s="859"/>
      <c r="Z97" s="859"/>
      <c r="AA97" s="859"/>
      <c r="AB97" s="859"/>
      <c r="AC97" s="859"/>
      <c r="AD97" s="859"/>
      <c r="AE97" s="859"/>
      <c r="AF97" s="859"/>
      <c r="AG97" s="859"/>
      <c r="AH97" s="859"/>
      <c r="AI97" s="859"/>
      <c r="AJ97" s="859"/>
      <c r="AK97" s="859"/>
      <c r="AL97" s="859"/>
      <c r="AM97" s="859"/>
      <c r="AN97" s="859"/>
      <c r="AO97" s="859"/>
      <c r="AP97" s="859"/>
      <c r="AQ97" s="859"/>
      <c r="AR97" s="859"/>
      <c r="AS97" s="859"/>
      <c r="AT97" s="859"/>
      <c r="AU97" s="859"/>
      <c r="AV97" s="859"/>
      <c r="AW97" s="859"/>
      <c r="AX97" s="859"/>
      <c r="AY97" s="859"/>
      <c r="AZ97" s="232"/>
      <c r="BA97" s="259"/>
      <c r="BB97" s="171"/>
      <c r="BC97" s="457"/>
      <c r="BD97" s="421"/>
      <c r="BE97" s="421"/>
      <c r="BF97" s="421"/>
      <c r="BG97" s="458"/>
      <c r="BH97" s="465"/>
      <c r="BI97" s="421"/>
      <c r="BJ97" s="421"/>
      <c r="BK97" s="421"/>
      <c r="BL97" s="458"/>
      <c r="BM97" s="465"/>
      <c r="BN97" s="421"/>
      <c r="BO97" s="421"/>
      <c r="BP97" s="421"/>
      <c r="BQ97" s="458"/>
      <c r="BR97" s="465"/>
      <c r="BS97" s="421"/>
      <c r="BT97" s="421"/>
      <c r="BU97" s="421"/>
      <c r="BV97" s="924"/>
      <c r="BW97" s="983"/>
      <c r="BX97" s="983"/>
      <c r="BY97" s="984"/>
      <c r="BZ97" s="984"/>
      <c r="CA97" s="984"/>
      <c r="CB97" s="984"/>
      <c r="CC97" s="984"/>
      <c r="CD97" s="984"/>
      <c r="CE97" s="984"/>
      <c r="CF97" s="984"/>
      <c r="CG97" s="984"/>
      <c r="CH97" s="984"/>
      <c r="CI97" s="984"/>
      <c r="CJ97" s="984"/>
      <c r="CK97" s="984"/>
      <c r="CL97" s="984"/>
      <c r="CM97" s="984"/>
      <c r="CN97" s="984"/>
      <c r="CO97" s="984"/>
      <c r="CP97" s="984"/>
      <c r="CQ97" s="984"/>
      <c r="CR97" s="984"/>
      <c r="CS97" s="984"/>
      <c r="CT97" s="984"/>
      <c r="CU97" s="984"/>
      <c r="CV97" s="984"/>
      <c r="CW97" s="984"/>
      <c r="CX97" s="984"/>
      <c r="CY97" s="984"/>
      <c r="CZ97" s="984"/>
    </row>
    <row r="98" s="133" customFormat="true" ht="15" customHeight="true" x14ac:dyDescent="0.2">
      <c r="A98" s="267"/>
      <c r="B98" s="286"/>
      <c r="C98" s="345"/>
      <c r="D98" s="346"/>
      <c r="E98" s="346"/>
      <c r="F98" s="346"/>
      <c r="G98" s="347"/>
      <c r="H98" s="348"/>
      <c r="I98" s="346"/>
      <c r="J98" s="346"/>
      <c r="K98" s="346"/>
      <c r="L98" s="349"/>
      <c r="M98" s="350"/>
      <c r="N98" s="346"/>
      <c r="O98" s="346"/>
      <c r="P98" s="346"/>
      <c r="Q98" s="347"/>
      <c r="R98" s="350"/>
      <c r="S98" s="346"/>
      <c r="T98" s="346"/>
      <c r="U98" s="346"/>
      <c r="V98" s="802"/>
      <c r="W98" s="858"/>
      <c r="X98" s="858"/>
      <c r="Y98" s="859"/>
      <c r="Z98" s="859"/>
      <c r="AA98" s="859"/>
      <c r="AB98" s="859"/>
      <c r="AC98" s="859"/>
      <c r="AD98" s="859"/>
      <c r="AE98" s="859"/>
      <c r="AF98" s="859"/>
      <c r="AG98" s="859"/>
      <c r="AH98" s="859"/>
      <c r="AI98" s="859"/>
      <c r="AJ98" s="859"/>
      <c r="AK98" s="859"/>
      <c r="AL98" s="859"/>
      <c r="AM98" s="859"/>
      <c r="AN98" s="859"/>
      <c r="AO98" s="859"/>
      <c r="AP98" s="859"/>
      <c r="AQ98" s="859"/>
      <c r="AR98" s="859"/>
      <c r="AS98" s="859"/>
      <c r="AT98" s="859"/>
      <c r="AU98" s="859"/>
      <c r="AV98" s="859"/>
      <c r="AW98" s="859"/>
      <c r="AX98" s="859"/>
      <c r="AY98" s="859"/>
      <c r="AZ98" s="232"/>
      <c r="BA98" s="259"/>
      <c r="BB98" s="171"/>
      <c r="BC98" s="457"/>
      <c r="BD98" s="421"/>
      <c r="BE98" s="421"/>
      <c r="BF98" s="421"/>
      <c r="BG98" s="458"/>
      <c r="BH98" s="465"/>
      <c r="BI98" s="421"/>
      <c r="BJ98" s="421"/>
      <c r="BK98" s="421"/>
      <c r="BL98" s="458"/>
      <c r="BM98" s="465"/>
      <c r="BN98" s="421"/>
      <c r="BO98" s="421"/>
      <c r="BP98" s="421"/>
      <c r="BQ98" s="458"/>
      <c r="BR98" s="465"/>
      <c r="BS98" s="421"/>
      <c r="BT98" s="421"/>
      <c r="BU98" s="421"/>
      <c r="BV98" s="924"/>
      <c r="BW98" s="983"/>
      <c r="BX98" s="983"/>
      <c r="BY98" s="984"/>
      <c r="BZ98" s="984"/>
      <c r="CA98" s="984"/>
      <c r="CB98" s="984"/>
      <c r="CC98" s="984"/>
      <c r="CD98" s="984"/>
      <c r="CE98" s="984"/>
      <c r="CF98" s="984"/>
      <c r="CG98" s="984"/>
      <c r="CH98" s="984"/>
      <c r="CI98" s="984"/>
      <c r="CJ98" s="984"/>
      <c r="CK98" s="984"/>
      <c r="CL98" s="984"/>
      <c r="CM98" s="984"/>
      <c r="CN98" s="984"/>
      <c r="CO98" s="984"/>
      <c r="CP98" s="984"/>
      <c r="CQ98" s="984"/>
      <c r="CR98" s="984"/>
      <c r="CS98" s="984"/>
      <c r="CT98" s="984"/>
      <c r="CU98" s="984"/>
      <c r="CV98" s="984"/>
      <c r="CW98" s="984"/>
      <c r="CX98" s="984"/>
      <c r="CY98" s="984"/>
      <c r="CZ98" s="984"/>
    </row>
    <row r="99" s="133" customFormat="true" ht="15" customHeight="true" x14ac:dyDescent="0.2">
      <c r="A99" s="267"/>
      <c r="B99" s="286"/>
      <c r="C99" s="345"/>
      <c r="D99" s="346"/>
      <c r="E99" s="346"/>
      <c r="F99" s="346"/>
      <c r="G99" s="347"/>
      <c r="H99" s="348"/>
      <c r="I99" s="346"/>
      <c r="J99" s="346"/>
      <c r="K99" s="346"/>
      <c r="L99" s="349"/>
      <c r="M99" s="350"/>
      <c r="N99" s="346"/>
      <c r="O99" s="346"/>
      <c r="P99" s="346"/>
      <c r="Q99" s="347"/>
      <c r="R99" s="350"/>
      <c r="S99" s="346"/>
      <c r="T99" s="346"/>
      <c r="U99" s="346"/>
      <c r="V99" s="802"/>
      <c r="W99" s="858"/>
      <c r="X99" s="858"/>
      <c r="Y99" s="859"/>
      <c r="Z99" s="859"/>
      <c r="AA99" s="859"/>
      <c r="AB99" s="859"/>
      <c r="AC99" s="859"/>
      <c r="AD99" s="859"/>
      <c r="AE99" s="859"/>
      <c r="AF99" s="859"/>
      <c r="AG99" s="859"/>
      <c r="AH99" s="859"/>
      <c r="AI99" s="859"/>
      <c r="AJ99" s="859"/>
      <c r="AK99" s="859"/>
      <c r="AL99" s="859"/>
      <c r="AM99" s="859"/>
      <c r="AN99" s="859"/>
      <c r="AO99" s="859"/>
      <c r="AP99" s="859"/>
      <c r="AQ99" s="859"/>
      <c r="AR99" s="859"/>
      <c r="AS99" s="859"/>
      <c r="AT99" s="859"/>
      <c r="AU99" s="859"/>
      <c r="AV99" s="859"/>
      <c r="AW99" s="859"/>
      <c r="AX99" s="859"/>
      <c r="AY99" s="859"/>
      <c r="AZ99" s="232"/>
      <c r="BA99" s="259"/>
      <c r="BB99" s="171"/>
      <c r="BC99" s="457"/>
      <c r="BD99" s="421"/>
      <c r="BE99" s="421"/>
      <c r="BF99" s="421"/>
      <c r="BG99" s="458"/>
      <c r="BH99" s="465"/>
      <c r="BI99" s="421"/>
      <c r="BJ99" s="421"/>
      <c r="BK99" s="421"/>
      <c r="BL99" s="458"/>
      <c r="BM99" s="465"/>
      <c r="BN99" s="421"/>
      <c r="BO99" s="421"/>
      <c r="BP99" s="421"/>
      <c r="BQ99" s="458"/>
      <c r="BR99" s="465"/>
      <c r="BS99" s="421"/>
      <c r="BT99" s="421"/>
      <c r="BU99" s="421"/>
      <c r="BV99" s="924"/>
      <c r="BW99" s="983"/>
      <c r="BX99" s="983"/>
      <c r="BY99" s="984"/>
      <c r="BZ99" s="984"/>
      <c r="CA99" s="984"/>
      <c r="CB99" s="984"/>
      <c r="CC99" s="984"/>
      <c r="CD99" s="984"/>
      <c r="CE99" s="984"/>
      <c r="CF99" s="984"/>
      <c r="CG99" s="984"/>
      <c r="CH99" s="984"/>
      <c r="CI99" s="984"/>
      <c r="CJ99" s="984"/>
      <c r="CK99" s="984"/>
      <c r="CL99" s="984"/>
      <c r="CM99" s="984"/>
      <c r="CN99" s="984"/>
      <c r="CO99" s="984"/>
      <c r="CP99" s="984"/>
      <c r="CQ99" s="984"/>
      <c r="CR99" s="984"/>
      <c r="CS99" s="984"/>
      <c r="CT99" s="984"/>
      <c r="CU99" s="984"/>
      <c r="CV99" s="984"/>
      <c r="CW99" s="984"/>
      <c r="CX99" s="984"/>
      <c r="CY99" s="984"/>
      <c r="CZ99" s="984"/>
    </row>
    <row r="100" s="133" customFormat="true" ht="15" customHeight="true" x14ac:dyDescent="0.2">
      <c r="A100" s="267"/>
      <c r="B100" s="286"/>
      <c r="C100" s="345"/>
      <c r="D100" s="346"/>
      <c r="E100" s="346"/>
      <c r="F100" s="346"/>
      <c r="G100" s="347"/>
      <c r="H100" s="348"/>
      <c r="I100" s="346"/>
      <c r="J100" s="346"/>
      <c r="K100" s="346"/>
      <c r="L100" s="349"/>
      <c r="M100" s="350"/>
      <c r="N100" s="346"/>
      <c r="O100" s="346"/>
      <c r="P100" s="346"/>
      <c r="Q100" s="347"/>
      <c r="R100" s="350"/>
      <c r="S100" s="346"/>
      <c r="T100" s="346"/>
      <c r="U100" s="346"/>
      <c r="V100" s="802"/>
      <c r="W100" s="858"/>
      <c r="X100" s="858"/>
      <c r="Y100" s="859"/>
      <c r="Z100" s="859"/>
      <c r="AA100" s="859"/>
      <c r="AB100" s="859"/>
      <c r="AC100" s="859"/>
      <c r="AD100" s="859"/>
      <c r="AE100" s="859"/>
      <c r="AF100" s="859"/>
      <c r="AG100" s="859"/>
      <c r="AH100" s="859"/>
      <c r="AI100" s="859"/>
      <c r="AJ100" s="859"/>
      <c r="AK100" s="859"/>
      <c r="AL100" s="859"/>
      <c r="AM100" s="859"/>
      <c r="AN100" s="859"/>
      <c r="AO100" s="859"/>
      <c r="AP100" s="859"/>
      <c r="AQ100" s="859"/>
      <c r="AR100" s="859"/>
      <c r="AS100" s="859"/>
      <c r="AT100" s="859"/>
      <c r="AU100" s="859"/>
      <c r="AV100" s="859"/>
      <c r="AW100" s="859"/>
      <c r="AX100" s="859"/>
      <c r="AY100" s="859"/>
      <c r="AZ100" s="232"/>
      <c r="BA100" s="259"/>
      <c r="BB100" s="171"/>
      <c r="BC100" s="457"/>
      <c r="BD100" s="421"/>
      <c r="BE100" s="421"/>
      <c r="BF100" s="421"/>
      <c r="BG100" s="458"/>
      <c r="BH100" s="465"/>
      <c r="BI100" s="421"/>
      <c r="BJ100" s="421"/>
      <c r="BK100" s="421"/>
      <c r="BL100" s="458"/>
      <c r="BM100" s="465"/>
      <c r="BN100" s="421"/>
      <c r="BO100" s="421"/>
      <c r="BP100" s="421"/>
      <c r="BQ100" s="458"/>
      <c r="BR100" s="465"/>
      <c r="BS100" s="421"/>
      <c r="BT100" s="421"/>
      <c r="BU100" s="421"/>
      <c r="BV100" s="924"/>
      <c r="BW100" s="983"/>
      <c r="BX100" s="983"/>
      <c r="BY100" s="984"/>
      <c r="BZ100" s="984"/>
      <c r="CA100" s="984"/>
      <c r="CB100" s="984"/>
      <c r="CC100" s="984"/>
      <c r="CD100" s="984"/>
      <c r="CE100" s="984"/>
      <c r="CF100" s="984"/>
      <c r="CG100" s="984"/>
      <c r="CH100" s="984"/>
      <c r="CI100" s="984"/>
      <c r="CJ100" s="984"/>
      <c r="CK100" s="984"/>
      <c r="CL100" s="984"/>
      <c r="CM100" s="984"/>
      <c r="CN100" s="984"/>
      <c r="CO100" s="984"/>
      <c r="CP100" s="984"/>
      <c r="CQ100" s="984"/>
      <c r="CR100" s="984"/>
      <c r="CS100" s="984"/>
      <c r="CT100" s="984"/>
      <c r="CU100" s="984"/>
      <c r="CV100" s="984"/>
      <c r="CW100" s="984"/>
      <c r="CX100" s="984"/>
      <c r="CY100" s="984"/>
      <c r="CZ100" s="984"/>
    </row>
    <row r="101" s="133" customFormat="true" ht="15" customHeight="true" x14ac:dyDescent="0.2">
      <c r="A101" s="267"/>
      <c r="B101" s="286"/>
      <c r="C101" s="345"/>
      <c r="D101" s="346"/>
      <c r="E101" s="346"/>
      <c r="F101" s="346"/>
      <c r="G101" s="347"/>
      <c r="H101" s="348"/>
      <c r="I101" s="346"/>
      <c r="J101" s="346"/>
      <c r="K101" s="346"/>
      <c r="L101" s="349"/>
      <c r="M101" s="350"/>
      <c r="N101" s="346"/>
      <c r="O101" s="346"/>
      <c r="P101" s="346"/>
      <c r="Q101" s="347"/>
      <c r="R101" s="350"/>
      <c r="S101" s="346"/>
      <c r="T101" s="346"/>
      <c r="U101" s="346"/>
      <c r="V101" s="802"/>
      <c r="W101" s="858"/>
      <c r="X101" s="858"/>
      <c r="Y101" s="859"/>
      <c r="Z101" s="859"/>
      <c r="AA101" s="859"/>
      <c r="AB101" s="859"/>
      <c r="AC101" s="859"/>
      <c r="AD101" s="859"/>
      <c r="AE101" s="859"/>
      <c r="AF101" s="859"/>
      <c r="AG101" s="859"/>
      <c r="AH101" s="859"/>
      <c r="AI101" s="859"/>
      <c r="AJ101" s="859"/>
      <c r="AK101" s="859"/>
      <c r="AL101" s="859"/>
      <c r="AM101" s="859"/>
      <c r="AN101" s="859"/>
      <c r="AO101" s="859"/>
      <c r="AP101" s="859"/>
      <c r="AQ101" s="859"/>
      <c r="AR101" s="859"/>
      <c r="AS101" s="859"/>
      <c r="AT101" s="859"/>
      <c r="AU101" s="859"/>
      <c r="AV101" s="859"/>
      <c r="AW101" s="859"/>
      <c r="AX101" s="859"/>
      <c r="AY101" s="859"/>
      <c r="AZ101" s="232"/>
      <c r="BA101" s="259"/>
      <c r="BB101" s="171"/>
      <c r="BC101" s="457"/>
      <c r="BD101" s="421"/>
      <c r="BE101" s="421"/>
      <c r="BF101" s="421"/>
      <c r="BG101" s="458"/>
      <c r="BH101" s="465"/>
      <c r="BI101" s="421"/>
      <c r="BJ101" s="421"/>
      <c r="BK101" s="421"/>
      <c r="BL101" s="458"/>
      <c r="BM101" s="465"/>
      <c r="BN101" s="421"/>
      <c r="BO101" s="421"/>
      <c r="BP101" s="421"/>
      <c r="BQ101" s="458"/>
      <c r="BR101" s="465"/>
      <c r="BS101" s="421"/>
      <c r="BT101" s="421"/>
      <c r="BU101" s="421"/>
      <c r="BV101" s="924"/>
      <c r="BW101" s="983"/>
      <c r="BX101" s="983"/>
      <c r="BY101" s="984"/>
      <c r="BZ101" s="984"/>
      <c r="CA101" s="984"/>
      <c r="CB101" s="984"/>
      <c r="CC101" s="984"/>
      <c r="CD101" s="984"/>
      <c r="CE101" s="984"/>
      <c r="CF101" s="984"/>
      <c r="CG101" s="984"/>
      <c r="CH101" s="984"/>
      <c r="CI101" s="984"/>
      <c r="CJ101" s="984"/>
      <c r="CK101" s="984"/>
      <c r="CL101" s="984"/>
      <c r="CM101" s="984"/>
      <c r="CN101" s="984"/>
      <c r="CO101" s="984"/>
      <c r="CP101" s="984"/>
      <c r="CQ101" s="984"/>
      <c r="CR101" s="984"/>
      <c r="CS101" s="984"/>
      <c r="CT101" s="984"/>
      <c r="CU101" s="984"/>
      <c r="CV101" s="984"/>
      <c r="CW101" s="984"/>
      <c r="CX101" s="984"/>
      <c r="CY101" s="984"/>
      <c r="CZ101" s="984"/>
    </row>
    <row r="102" s="133" customFormat="true" ht="15" customHeight="true" x14ac:dyDescent="0.2">
      <c r="A102" s="267"/>
      <c r="B102" s="286"/>
      <c r="C102" s="345"/>
      <c r="D102" s="346"/>
      <c r="E102" s="346"/>
      <c r="F102" s="346"/>
      <c r="G102" s="347"/>
      <c r="H102" s="348"/>
      <c r="I102" s="346"/>
      <c r="J102" s="346"/>
      <c r="K102" s="346"/>
      <c r="L102" s="349"/>
      <c r="M102" s="350"/>
      <c r="N102" s="346"/>
      <c r="O102" s="346"/>
      <c r="P102" s="346"/>
      <c r="Q102" s="347"/>
      <c r="R102" s="350"/>
      <c r="S102" s="346"/>
      <c r="T102" s="346"/>
      <c r="U102" s="346"/>
      <c r="V102" s="802"/>
      <c r="W102" s="858"/>
      <c r="X102" s="858"/>
      <c r="Y102" s="859"/>
      <c r="Z102" s="859"/>
      <c r="AA102" s="859"/>
      <c r="AB102" s="859"/>
      <c r="AC102" s="859"/>
      <c r="AD102" s="859"/>
      <c r="AE102" s="859"/>
      <c r="AF102" s="859"/>
      <c r="AG102" s="859"/>
      <c r="AH102" s="859"/>
      <c r="AI102" s="859"/>
      <c r="AJ102" s="859"/>
      <c r="AK102" s="859"/>
      <c r="AL102" s="859"/>
      <c r="AM102" s="859"/>
      <c r="AN102" s="859"/>
      <c r="AO102" s="859"/>
      <c r="AP102" s="859"/>
      <c r="AQ102" s="859"/>
      <c r="AR102" s="859"/>
      <c r="AS102" s="859"/>
      <c r="AT102" s="859"/>
      <c r="AU102" s="859"/>
      <c r="AV102" s="859"/>
      <c r="AW102" s="859"/>
      <c r="AX102" s="859"/>
      <c r="AY102" s="859"/>
      <c r="AZ102" s="232"/>
      <c r="BA102" s="259"/>
      <c r="BB102" s="171"/>
      <c r="BC102" s="457"/>
      <c r="BD102" s="421"/>
      <c r="BE102" s="421"/>
      <c r="BF102" s="421"/>
      <c r="BG102" s="458"/>
      <c r="BH102" s="465"/>
      <c r="BI102" s="421"/>
      <c r="BJ102" s="421"/>
      <c r="BK102" s="421"/>
      <c r="BL102" s="458"/>
      <c r="BM102" s="465"/>
      <c r="BN102" s="421"/>
      <c r="BO102" s="421"/>
      <c r="BP102" s="421"/>
      <c r="BQ102" s="458"/>
      <c r="BR102" s="465"/>
      <c r="BS102" s="421"/>
      <c r="BT102" s="421"/>
      <c r="BU102" s="421"/>
      <c r="BV102" s="924"/>
      <c r="BW102" s="983"/>
      <c r="BX102" s="983"/>
      <c r="BY102" s="984"/>
      <c r="BZ102" s="984"/>
      <c r="CA102" s="984"/>
      <c r="CB102" s="984"/>
      <c r="CC102" s="984"/>
      <c r="CD102" s="984"/>
      <c r="CE102" s="984"/>
      <c r="CF102" s="984"/>
      <c r="CG102" s="984"/>
      <c r="CH102" s="984"/>
      <c r="CI102" s="984"/>
      <c r="CJ102" s="984"/>
      <c r="CK102" s="984"/>
      <c r="CL102" s="984"/>
      <c r="CM102" s="984"/>
      <c r="CN102" s="984"/>
      <c r="CO102" s="984"/>
      <c r="CP102" s="984"/>
      <c r="CQ102" s="984"/>
      <c r="CR102" s="984"/>
      <c r="CS102" s="984"/>
      <c r="CT102" s="984"/>
      <c r="CU102" s="984"/>
      <c r="CV102" s="984"/>
      <c r="CW102" s="984"/>
      <c r="CX102" s="984"/>
      <c r="CY102" s="984"/>
      <c r="CZ102" s="984"/>
    </row>
    <row r="103" s="133" customFormat="true" ht="15" customHeight="true" x14ac:dyDescent="0.2">
      <c r="A103" s="267"/>
      <c r="B103" s="286"/>
      <c r="C103" s="345"/>
      <c r="D103" s="346"/>
      <c r="E103" s="346"/>
      <c r="F103" s="346"/>
      <c r="G103" s="347"/>
      <c r="H103" s="348"/>
      <c r="I103" s="346"/>
      <c r="J103" s="346"/>
      <c r="K103" s="346"/>
      <c r="L103" s="349"/>
      <c r="M103" s="350"/>
      <c r="N103" s="346"/>
      <c r="O103" s="346"/>
      <c r="P103" s="346"/>
      <c r="Q103" s="347"/>
      <c r="R103" s="350"/>
      <c r="S103" s="346"/>
      <c r="T103" s="346"/>
      <c r="U103" s="346"/>
      <c r="V103" s="802"/>
      <c r="W103" s="858"/>
      <c r="X103" s="858"/>
      <c r="Y103" s="859"/>
      <c r="Z103" s="859"/>
      <c r="AA103" s="859"/>
      <c r="AB103" s="859"/>
      <c r="AC103" s="859"/>
      <c r="AD103" s="859"/>
      <c r="AE103" s="859"/>
      <c r="AF103" s="859"/>
      <c r="AG103" s="859"/>
      <c r="AH103" s="859"/>
      <c r="AI103" s="859"/>
      <c r="AJ103" s="859"/>
      <c r="AK103" s="859"/>
      <c r="AL103" s="859"/>
      <c r="AM103" s="859"/>
      <c r="AN103" s="859"/>
      <c r="AO103" s="859"/>
      <c r="AP103" s="859"/>
      <c r="AQ103" s="859"/>
      <c r="AR103" s="859"/>
      <c r="AS103" s="859"/>
      <c r="AT103" s="859"/>
      <c r="AU103" s="859"/>
      <c r="AV103" s="859"/>
      <c r="AW103" s="859"/>
      <c r="AX103" s="859"/>
      <c r="AY103" s="859"/>
      <c r="AZ103" s="232"/>
      <c r="BA103" s="259"/>
      <c r="BB103" s="171"/>
      <c r="BC103" s="457"/>
      <c r="BD103" s="421"/>
      <c r="BE103" s="421"/>
      <c r="BF103" s="421"/>
      <c r="BG103" s="458"/>
      <c r="BH103" s="465"/>
      <c r="BI103" s="421"/>
      <c r="BJ103" s="421"/>
      <c r="BK103" s="421"/>
      <c r="BL103" s="458"/>
      <c r="BM103" s="465"/>
      <c r="BN103" s="421"/>
      <c r="BO103" s="421"/>
      <c r="BP103" s="421"/>
      <c r="BQ103" s="458"/>
      <c r="BR103" s="465"/>
      <c r="BS103" s="421"/>
      <c r="BT103" s="421"/>
      <c r="BU103" s="421"/>
      <c r="BV103" s="924"/>
      <c r="BW103" s="983"/>
      <c r="BX103" s="983"/>
      <c r="BY103" s="984"/>
      <c r="BZ103" s="984"/>
      <c r="CA103" s="984"/>
      <c r="CB103" s="984"/>
      <c r="CC103" s="984"/>
      <c r="CD103" s="984"/>
      <c r="CE103" s="984"/>
      <c r="CF103" s="984"/>
      <c r="CG103" s="984"/>
      <c r="CH103" s="984"/>
      <c r="CI103" s="984"/>
      <c r="CJ103" s="984"/>
      <c r="CK103" s="984"/>
      <c r="CL103" s="984"/>
      <c r="CM103" s="984"/>
      <c r="CN103" s="984"/>
      <c r="CO103" s="984"/>
      <c r="CP103" s="984"/>
      <c r="CQ103" s="984"/>
      <c r="CR103" s="984"/>
      <c r="CS103" s="984"/>
      <c r="CT103" s="984"/>
      <c r="CU103" s="984"/>
      <c r="CV103" s="984"/>
      <c r="CW103" s="984"/>
      <c r="CX103" s="984"/>
      <c r="CY103" s="984"/>
      <c r="CZ103" s="984"/>
    </row>
    <row r="104" s="133" customFormat="true" ht="15" customHeight="true" x14ac:dyDescent="0.2">
      <c r="A104" s="267"/>
      <c r="B104" s="286"/>
      <c r="C104" s="345"/>
      <c r="D104" s="346"/>
      <c r="E104" s="346"/>
      <c r="F104" s="346"/>
      <c r="G104" s="347"/>
      <c r="H104" s="348"/>
      <c r="I104" s="346"/>
      <c r="J104" s="346"/>
      <c r="K104" s="346"/>
      <c r="L104" s="349"/>
      <c r="M104" s="350"/>
      <c r="N104" s="346"/>
      <c r="O104" s="346"/>
      <c r="P104" s="346"/>
      <c r="Q104" s="347"/>
      <c r="R104" s="350"/>
      <c r="S104" s="346"/>
      <c r="T104" s="346"/>
      <c r="U104" s="346"/>
      <c r="V104" s="802"/>
      <c r="W104" s="858"/>
      <c r="X104" s="858"/>
      <c r="Y104" s="859"/>
      <c r="Z104" s="859"/>
      <c r="AA104" s="859"/>
      <c r="AB104" s="859"/>
      <c r="AC104" s="859"/>
      <c r="AD104" s="859"/>
      <c r="AE104" s="859"/>
      <c r="AF104" s="859"/>
      <c r="AG104" s="859"/>
      <c r="AH104" s="859"/>
      <c r="AI104" s="859"/>
      <c r="AJ104" s="859"/>
      <c r="AK104" s="859"/>
      <c r="AL104" s="859"/>
      <c r="AM104" s="859"/>
      <c r="AN104" s="859"/>
      <c r="AO104" s="859"/>
      <c r="AP104" s="859"/>
      <c r="AQ104" s="859"/>
      <c r="AR104" s="859"/>
      <c r="AS104" s="859"/>
      <c r="AT104" s="859"/>
      <c r="AU104" s="859"/>
      <c r="AV104" s="859"/>
      <c r="AW104" s="859"/>
      <c r="AX104" s="859"/>
      <c r="AY104" s="859"/>
      <c r="AZ104" s="232"/>
      <c r="BA104" s="259"/>
      <c r="BB104" s="171"/>
      <c r="BC104" s="457"/>
      <c r="BD104" s="421"/>
      <c r="BE104" s="421"/>
      <c r="BF104" s="421"/>
      <c r="BG104" s="458"/>
      <c r="BH104" s="465"/>
      <c r="BI104" s="421"/>
      <c r="BJ104" s="421"/>
      <c r="BK104" s="421"/>
      <c r="BL104" s="458"/>
      <c r="BM104" s="465"/>
      <c r="BN104" s="421"/>
      <c r="BO104" s="421"/>
      <c r="BP104" s="421"/>
      <c r="BQ104" s="458"/>
      <c r="BR104" s="465"/>
      <c r="BS104" s="421"/>
      <c r="BT104" s="421"/>
      <c r="BU104" s="421"/>
      <c r="BV104" s="924"/>
      <c r="BW104" s="983"/>
      <c r="BX104" s="983"/>
      <c r="BY104" s="984"/>
      <c r="BZ104" s="984"/>
      <c r="CA104" s="984"/>
      <c r="CB104" s="984"/>
      <c r="CC104" s="984"/>
      <c r="CD104" s="984"/>
      <c r="CE104" s="984"/>
      <c r="CF104" s="984"/>
      <c r="CG104" s="984"/>
      <c r="CH104" s="984"/>
      <c r="CI104" s="984"/>
      <c r="CJ104" s="984"/>
      <c r="CK104" s="984"/>
      <c r="CL104" s="984"/>
      <c r="CM104" s="984"/>
      <c r="CN104" s="984"/>
      <c r="CO104" s="984"/>
      <c r="CP104" s="984"/>
      <c r="CQ104" s="984"/>
      <c r="CR104" s="984"/>
      <c r="CS104" s="984"/>
      <c r="CT104" s="984"/>
      <c r="CU104" s="984"/>
      <c r="CV104" s="984"/>
      <c r="CW104" s="984"/>
      <c r="CX104" s="984"/>
      <c r="CY104" s="984"/>
      <c r="CZ104" s="984"/>
    </row>
    <row r="105" s="133" customFormat="true" ht="15" customHeight="true" x14ac:dyDescent="0.2">
      <c r="A105" s="275"/>
      <c r="B105" s="287"/>
      <c r="C105" s="351"/>
      <c r="D105" s="352"/>
      <c r="E105" s="352"/>
      <c r="F105" s="352"/>
      <c r="G105" s="353"/>
      <c r="H105" s="354"/>
      <c r="I105" s="352"/>
      <c r="J105" s="352"/>
      <c r="K105" s="352"/>
      <c r="L105" s="355"/>
      <c r="M105" s="356"/>
      <c r="N105" s="352"/>
      <c r="O105" s="352"/>
      <c r="P105" s="352"/>
      <c r="Q105" s="353"/>
      <c r="R105" s="356"/>
      <c r="S105" s="352"/>
      <c r="T105" s="352"/>
      <c r="U105" s="352"/>
      <c r="V105" s="803"/>
      <c r="W105" s="858"/>
      <c r="X105" s="858"/>
      <c r="Y105" s="859"/>
      <c r="Z105" s="859"/>
      <c r="AA105" s="859"/>
      <c r="AB105" s="859"/>
      <c r="AC105" s="859"/>
      <c r="AD105" s="859"/>
      <c r="AE105" s="859"/>
      <c r="AF105" s="859"/>
      <c r="AG105" s="859"/>
      <c r="AH105" s="859"/>
      <c r="AI105" s="859"/>
      <c r="AJ105" s="859"/>
      <c r="AK105" s="859"/>
      <c r="AL105" s="859"/>
      <c r="AM105" s="859"/>
      <c r="AN105" s="859"/>
      <c r="AO105" s="859"/>
      <c r="AP105" s="859"/>
      <c r="AQ105" s="859"/>
      <c r="AR105" s="859"/>
      <c r="AS105" s="859"/>
      <c r="AT105" s="859"/>
      <c r="AU105" s="859"/>
      <c r="AV105" s="859"/>
      <c r="AW105" s="859"/>
      <c r="AX105" s="859"/>
      <c r="AY105" s="859"/>
      <c r="AZ105" s="232"/>
      <c r="BA105" s="259"/>
      <c r="BB105" s="171"/>
      <c r="BC105" s="459"/>
      <c r="BD105" s="460"/>
      <c r="BE105" s="460"/>
      <c r="BF105" s="460"/>
      <c r="BG105" s="461"/>
      <c r="BH105" s="466"/>
      <c r="BI105" s="460"/>
      <c r="BJ105" s="460"/>
      <c r="BK105" s="460"/>
      <c r="BL105" s="461"/>
      <c r="BM105" s="466"/>
      <c r="BN105" s="460"/>
      <c r="BO105" s="460"/>
      <c r="BP105" s="460"/>
      <c r="BQ105" s="461"/>
      <c r="BR105" s="466"/>
      <c r="BS105" s="460"/>
      <c r="BT105" s="460"/>
      <c r="BU105" s="460"/>
      <c r="BV105" s="925"/>
      <c r="BW105" s="983"/>
      <c r="BX105" s="983"/>
      <c r="BY105" s="984"/>
      <c r="BZ105" s="984"/>
      <c r="CA105" s="984"/>
      <c r="CB105" s="984"/>
      <c r="CC105" s="984"/>
      <c r="CD105" s="984"/>
      <c r="CE105" s="984"/>
      <c r="CF105" s="984"/>
      <c r="CG105" s="984"/>
      <c r="CH105" s="984"/>
      <c r="CI105" s="984"/>
      <c r="CJ105" s="984"/>
      <c r="CK105" s="984"/>
      <c r="CL105" s="984"/>
      <c r="CM105" s="984"/>
      <c r="CN105" s="984"/>
      <c r="CO105" s="984"/>
      <c r="CP105" s="984"/>
      <c r="CQ105" s="984"/>
      <c r="CR105" s="984"/>
      <c r="CS105" s="984"/>
      <c r="CT105" s="984"/>
      <c r="CU105" s="984"/>
      <c r="CV105" s="984"/>
      <c r="CW105" s="984"/>
      <c r="CX105" s="984"/>
      <c r="CY105" s="984"/>
      <c r="CZ105" s="984"/>
    </row>
    <row r="106" s="133" customFormat="true" ht="250.15" customHeight="true" x14ac:dyDescent="0.2">
      <c r="A106" s="417"/>
      <c r="B106" s="417"/>
      <c r="C106" s="417"/>
      <c r="D106" s="417"/>
      <c r="E106" s="417"/>
      <c r="F106" s="417"/>
      <c r="G106" s="417"/>
      <c r="H106" s="417"/>
      <c r="I106" s="417"/>
      <c r="J106" s="417"/>
      <c r="K106" s="417"/>
      <c r="L106" s="417"/>
      <c r="M106" s="417"/>
      <c r="N106" s="417"/>
      <c r="O106" s="417"/>
      <c r="P106" s="417"/>
      <c r="Q106" s="417"/>
      <c r="R106" s="417"/>
      <c r="S106" s="417"/>
      <c r="T106" s="417"/>
      <c r="U106" s="417"/>
      <c r="V106" s="417"/>
      <c r="W106" s="232"/>
      <c r="X106" s="232"/>
      <c r="Y106" s="232"/>
      <c r="Z106" s="232"/>
      <c r="AA106" s="232"/>
      <c r="AB106" s="232"/>
      <c r="AC106" s="232"/>
      <c r="AD106" s="232"/>
      <c r="AE106" s="232"/>
      <c r="AF106" s="232"/>
      <c r="AG106" s="232"/>
      <c r="AH106" s="232"/>
      <c r="AI106" s="232"/>
      <c r="AJ106" s="232"/>
      <c r="AK106" s="232"/>
      <c r="AL106" s="232"/>
      <c r="AM106" s="232"/>
      <c r="AN106" s="232"/>
      <c r="AO106" s="232"/>
      <c r="AP106" s="232"/>
      <c r="AQ106" s="232"/>
      <c r="AR106" s="232"/>
      <c r="AS106" s="232"/>
      <c r="AT106" s="232"/>
      <c r="AU106" s="232"/>
      <c r="AV106" s="232"/>
      <c r="AW106" s="232"/>
      <c r="AX106" s="232"/>
      <c r="AY106" s="232"/>
      <c r="AZ106" s="232"/>
      <c r="BA106" s="417"/>
      <c r="BB106" s="418"/>
      <c r="BC106" s="418"/>
      <c r="BD106" s="418"/>
      <c r="BE106" s="418"/>
      <c r="BF106" s="418"/>
      <c r="BG106" s="418"/>
      <c r="BH106" s="418"/>
      <c r="BI106" s="418"/>
      <c r="BJ106" s="418"/>
      <c r="BK106" s="418"/>
      <c r="BL106" s="418"/>
      <c r="BM106" s="418"/>
      <c r="BN106" s="418"/>
      <c r="BO106" s="418"/>
      <c r="BP106" s="418"/>
      <c r="BQ106" s="418"/>
      <c r="BR106" s="418"/>
      <c r="BS106" s="418"/>
      <c r="BT106" s="418"/>
      <c r="BU106" s="418"/>
      <c r="BV106" s="417"/>
      <c r="BW106" s="232"/>
      <c r="BX106" s="232"/>
      <c r="BY106" s="232"/>
      <c r="BZ106" s="232"/>
      <c r="CA106" s="232"/>
      <c r="CB106" s="232"/>
      <c r="CC106" s="232"/>
      <c r="CD106" s="232"/>
      <c r="CE106" s="232"/>
      <c r="CF106" s="232"/>
      <c r="CG106" s="232"/>
      <c r="CH106" s="232"/>
      <c r="CI106" s="232"/>
      <c r="CJ106" s="232"/>
      <c r="CK106" s="232"/>
      <c r="CL106" s="232"/>
      <c r="CM106" s="232"/>
      <c r="CN106" s="232"/>
      <c r="CO106" s="232"/>
      <c r="CP106" s="232"/>
      <c r="CQ106" s="232"/>
      <c r="CR106" s="232"/>
      <c r="CS106" s="232"/>
      <c r="CT106" s="232"/>
      <c r="CU106" s="232"/>
      <c r="CV106" s="232"/>
      <c r="CW106" s="232"/>
      <c r="CX106" s="232"/>
      <c r="CY106" s="232"/>
      <c r="CZ106" s="232"/>
    </row>
    <row r="107" s="114" customFormat="true" ht="18" customHeight="true" x14ac:dyDescent="0.2">
      <c r="A107" s="115"/>
      <c r="B107" s="115"/>
      <c r="C107" s="392"/>
      <c r="D107" s="392"/>
      <c r="E107" s="392"/>
      <c r="F107" s="392"/>
      <c r="G107" s="392"/>
      <c r="H107" s="116"/>
      <c r="I107" s="116"/>
      <c r="J107" s="116"/>
      <c r="K107" s="116"/>
      <c r="L107" s="116"/>
      <c r="M107" s="116"/>
      <c r="N107" s="116"/>
      <c r="O107" s="116"/>
      <c r="P107" s="116"/>
      <c r="Q107" s="116"/>
      <c r="R107" s="116"/>
      <c r="S107" s="116"/>
      <c r="T107" s="116"/>
      <c r="U107" s="116"/>
      <c r="W107" s="228"/>
      <c r="X107" s="228"/>
      <c r="Y107" s="228"/>
      <c r="Z107" s="228"/>
      <c r="AA107" s="228"/>
      <c r="AB107" s="228"/>
      <c r="AC107" s="228"/>
      <c r="AD107" s="228"/>
      <c r="AE107" s="228"/>
      <c r="AF107" s="228"/>
      <c r="AG107" s="228"/>
      <c r="AH107" s="228"/>
      <c r="AI107" s="228"/>
      <c r="AJ107" s="228"/>
      <c r="AK107" s="228"/>
      <c r="AL107" s="228"/>
      <c r="AM107" s="228"/>
      <c r="AN107" s="228"/>
      <c r="AO107" s="228"/>
      <c r="AP107" s="228"/>
      <c r="AQ107" s="228"/>
      <c r="AR107" s="228"/>
      <c r="AS107" s="228"/>
      <c r="AT107" s="228"/>
      <c r="AU107" s="228"/>
      <c r="AV107" s="228"/>
      <c r="AW107" s="228"/>
      <c r="AX107" s="228"/>
      <c r="AY107" s="228"/>
      <c r="AZ107" s="228"/>
      <c r="BB107" s="137"/>
      <c r="BW107" s="228"/>
      <c r="BX107" s="228"/>
      <c r="BY107" s="228"/>
      <c r="BZ107" s="228"/>
      <c r="CA107" s="228"/>
      <c r="CB107" s="228"/>
      <c r="CC107" s="228"/>
      <c r="CD107" s="228"/>
      <c r="CE107" s="228"/>
      <c r="CF107" s="228"/>
      <c r="CG107" s="228"/>
      <c r="CH107" s="228"/>
      <c r="CI107" s="228"/>
      <c r="CJ107" s="228"/>
      <c r="CK107" s="228"/>
      <c r="CL107" s="228"/>
      <c r="CM107" s="228"/>
      <c r="CN107" s="228"/>
      <c r="CO107" s="228"/>
      <c r="CP107" s="228"/>
      <c r="CQ107" s="228"/>
      <c r="CR107" s="228"/>
      <c r="CS107" s="228"/>
      <c r="CT107" s="228"/>
      <c r="CU107" s="228"/>
      <c r="CV107" s="228"/>
      <c r="CW107" s="228"/>
      <c r="CX107" s="228"/>
      <c r="CY107" s="228"/>
      <c r="CZ107" s="228"/>
    </row>
    <row r="108" s="114" customFormat="true" ht="22.5" customHeight="true" x14ac:dyDescent="0.35">
      <c r="A108" s="1201" t="str">
        <f>A1026</f>
        <v>Tonga</v>
      </c>
      <c r="B108" s="1202"/>
      <c r="C108" s="392"/>
      <c r="D108" s="392"/>
      <c r="E108" s="392"/>
      <c r="F108" s="392"/>
      <c r="G108" s="392"/>
      <c r="H108" s="116"/>
      <c r="I108" s="116"/>
      <c r="J108" s="116"/>
      <c r="K108" s="116"/>
      <c r="L108" s="116"/>
      <c r="M108" s="116"/>
      <c r="N108" s="116"/>
      <c r="O108" s="116"/>
      <c r="P108" s="116"/>
      <c r="Q108" s="116"/>
      <c r="R108" s="116"/>
      <c r="S108" s="116"/>
      <c r="T108" s="116"/>
      <c r="U108" s="116"/>
      <c r="W108" s="228"/>
      <c r="X108" s="228"/>
      <c r="Y108" s="228"/>
      <c r="Z108" s="228"/>
      <c r="AA108" s="228"/>
      <c r="AB108" s="228"/>
      <c r="AC108" s="228"/>
      <c r="AD108" s="228"/>
      <c r="AE108" s="228"/>
      <c r="AF108" s="228"/>
      <c r="AG108" s="228"/>
      <c r="AH108" s="228"/>
      <c r="AI108" s="228"/>
      <c r="AJ108" s="228"/>
      <c r="AK108" s="228"/>
      <c r="AL108" s="228"/>
      <c r="AM108" s="228"/>
      <c r="AN108" s="228"/>
      <c r="AO108" s="228"/>
      <c r="AP108" s="228"/>
      <c r="AQ108" s="228"/>
      <c r="AR108" s="228"/>
      <c r="AS108" s="228"/>
      <c r="AT108" s="228"/>
      <c r="AU108" s="228"/>
      <c r="AV108" s="228"/>
      <c r="AW108" s="228"/>
      <c r="AX108" s="228"/>
      <c r="AY108" s="228"/>
      <c r="AZ108" s="228"/>
      <c r="BB108" s="137"/>
      <c r="BW108" s="228"/>
      <c r="BX108" s="228"/>
      <c r="BY108" s="228"/>
      <c r="BZ108" s="228"/>
      <c r="CA108" s="228"/>
      <c r="CB108" s="228"/>
      <c r="CC108" s="228"/>
      <c r="CD108" s="228"/>
      <c r="CE108" s="228"/>
      <c r="CF108" s="228"/>
      <c r="CG108" s="228"/>
      <c r="CH108" s="228"/>
      <c r="CI108" s="228"/>
      <c r="CJ108" s="228"/>
      <c r="CK108" s="228"/>
      <c r="CL108" s="228"/>
      <c r="CM108" s="228"/>
      <c r="CN108" s="228"/>
      <c r="CO108" s="228"/>
      <c r="CP108" s="228"/>
      <c r="CQ108" s="228"/>
      <c r="CR108" s="228"/>
      <c r="CS108" s="228"/>
      <c r="CT108" s="228"/>
      <c r="CU108" s="228"/>
      <c r="CV108" s="228"/>
      <c r="CW108" s="228"/>
      <c r="CX108" s="228"/>
      <c r="CY108" s="228"/>
      <c r="CZ108" s="228"/>
    </row>
    <row r="109" s="114" customFormat="true" ht="22.5" customHeight="true" x14ac:dyDescent="0.35">
      <c r="A109" s="141" t="str">
        <f>A1034</f>
        <v>2019</v>
      </c>
      <c r="B109" s="142"/>
      <c r="C109" s="392"/>
      <c r="D109" s="392"/>
      <c r="E109" s="392"/>
      <c r="F109" s="392"/>
      <c r="G109" s="392"/>
      <c r="H109" s="116"/>
      <c r="I109" s="116"/>
      <c r="J109" s="116"/>
      <c r="K109" s="116"/>
      <c r="L109" s="116"/>
      <c r="M109" s="116"/>
      <c r="N109" s="116"/>
      <c r="O109" s="116"/>
      <c r="P109" s="116"/>
      <c r="Q109" s="116"/>
      <c r="R109" s="116"/>
      <c r="S109" s="116"/>
      <c r="T109" s="116"/>
      <c r="U109" s="116"/>
      <c r="W109" s="228"/>
      <c r="X109" s="228"/>
      <c r="Y109" s="228"/>
      <c r="Z109" s="228"/>
      <c r="AA109" s="228"/>
      <c r="AB109" s="228"/>
      <c r="AC109" s="228"/>
      <c r="AD109" s="228"/>
      <c r="AE109" s="228"/>
      <c r="AF109" s="228"/>
      <c r="AG109" s="228"/>
      <c r="AH109" s="228"/>
      <c r="AI109" s="228"/>
      <c r="AJ109" s="228"/>
      <c r="AK109" s="228"/>
      <c r="AL109" s="228"/>
      <c r="AM109" s="228"/>
      <c r="AN109" s="228"/>
      <c r="AO109" s="228"/>
      <c r="AP109" s="228"/>
      <c r="AQ109" s="228"/>
      <c r="AR109" s="228"/>
      <c r="AS109" s="228"/>
      <c r="AT109" s="228"/>
      <c r="AU109" s="228"/>
      <c r="AV109" s="228"/>
      <c r="AW109" s="228"/>
      <c r="AX109" s="228"/>
      <c r="AY109" s="228"/>
      <c r="AZ109" s="228"/>
      <c r="BB109" s="137"/>
      <c r="BW109" s="228"/>
      <c r="BX109" s="228"/>
      <c r="BY109" s="228"/>
      <c r="BZ109" s="228"/>
      <c r="CA109" s="228"/>
      <c r="CB109" s="228"/>
      <c r="CC109" s="228"/>
      <c r="CD109" s="228"/>
      <c r="CE109" s="228"/>
      <c r="CF109" s="228"/>
      <c r="CG109" s="228"/>
      <c r="CH109" s="228"/>
      <c r="CI109" s="228"/>
      <c r="CJ109" s="228"/>
      <c r="CK109" s="228"/>
      <c r="CL109" s="228"/>
      <c r="CM109" s="228"/>
      <c r="CN109" s="228"/>
      <c r="CO109" s="228"/>
      <c r="CP109" s="228"/>
      <c r="CQ109" s="228"/>
      <c r="CR109" s="228"/>
      <c r="CS109" s="228"/>
      <c r="CT109" s="228"/>
      <c r="CU109" s="228"/>
      <c r="CV109" s="228"/>
      <c r="CW109" s="228"/>
      <c r="CX109" s="228"/>
      <c r="CY109" s="228"/>
      <c r="CZ109" s="228"/>
    </row>
    <row r="110" s="114" customFormat="true" ht="23.85" customHeight="true" x14ac:dyDescent="0.35">
      <c r="A110" s="143" t="s">
        <v>99</v>
      </c>
      <c r="B110" s="144"/>
      <c r="C110" s="392"/>
      <c r="D110" s="392"/>
      <c r="E110" s="392"/>
      <c r="F110" s="392"/>
      <c r="G110" s="392"/>
      <c r="H110" s="116"/>
      <c r="I110" s="116"/>
      <c r="J110" s="116"/>
      <c r="K110" s="116"/>
      <c r="L110" s="116"/>
      <c r="M110" s="116"/>
      <c r="N110" s="116"/>
      <c r="O110" s="116"/>
      <c r="P110" s="116"/>
      <c r="Q110" s="116"/>
      <c r="R110" s="116"/>
      <c r="S110" s="116"/>
      <c r="T110" s="116"/>
      <c r="U110" s="116"/>
      <c r="W110" s="228"/>
      <c r="X110" s="228"/>
      <c r="Y110" s="228"/>
      <c r="Z110" s="228"/>
      <c r="AA110" s="228"/>
      <c r="AB110" s="228"/>
      <c r="AC110" s="228"/>
      <c r="AD110" s="228"/>
      <c r="AE110" s="228"/>
      <c r="AF110" s="228"/>
      <c r="AG110" s="228"/>
      <c r="AH110" s="228"/>
      <c r="AI110" s="228"/>
      <c r="AJ110" s="228"/>
      <c r="AK110" s="228"/>
      <c r="AL110" s="228"/>
      <c r="AM110" s="228"/>
      <c r="AN110" s="228"/>
      <c r="AO110" s="228"/>
      <c r="AP110" s="228"/>
      <c r="AQ110" s="228"/>
      <c r="AR110" s="228"/>
      <c r="AS110" s="228"/>
      <c r="AT110" s="228"/>
      <c r="AU110" s="228"/>
      <c r="AV110" s="228"/>
      <c r="AW110" s="228"/>
      <c r="AX110" s="228"/>
      <c r="AY110" s="228"/>
      <c r="AZ110" s="228"/>
      <c r="BB110" s="137"/>
      <c r="BW110" s="228"/>
      <c r="BX110" s="228"/>
      <c r="BY110" s="228"/>
      <c r="BZ110" s="228"/>
      <c r="CA110" s="228"/>
      <c r="CB110" s="228"/>
      <c r="CC110" s="228"/>
      <c r="CD110" s="228"/>
      <c r="CE110" s="228"/>
      <c r="CF110" s="228"/>
      <c r="CG110" s="228"/>
      <c r="CH110" s="228"/>
      <c r="CI110" s="228"/>
      <c r="CJ110" s="228"/>
      <c r="CK110" s="228"/>
      <c r="CL110" s="228"/>
      <c r="CM110" s="228"/>
      <c r="CN110" s="228"/>
      <c r="CO110" s="228"/>
      <c r="CP110" s="228"/>
      <c r="CQ110" s="228"/>
      <c r="CR110" s="228"/>
      <c r="CS110" s="228"/>
      <c r="CT110" s="228"/>
      <c r="CU110" s="228"/>
      <c r="CV110" s="228"/>
      <c r="CW110" s="228"/>
      <c r="CX110" s="228"/>
      <c r="CY110" s="228"/>
      <c r="CZ110" s="228"/>
    </row>
    <row r="111" s="114" customFormat="true" ht="20.1" customHeight="true" x14ac:dyDescent="0.35">
      <c r="A111" s="145" t="s">
        <v>97</v>
      </c>
      <c r="B111" s="142"/>
      <c r="C111" s="392"/>
      <c r="D111" s="392"/>
      <c r="E111" s="392"/>
      <c r="F111" s="392"/>
      <c r="G111" s="392"/>
      <c r="H111" s="116"/>
      <c r="I111" s="116"/>
      <c r="J111" s="116"/>
      <c r="K111" s="116"/>
      <c r="L111" s="116"/>
      <c r="M111" s="116"/>
      <c r="N111" s="116"/>
      <c r="O111" s="116"/>
      <c r="P111" s="116"/>
      <c r="Q111" s="116"/>
      <c r="R111" s="116"/>
      <c r="S111" s="116"/>
      <c r="T111" s="116"/>
      <c r="U111" s="116"/>
      <c r="W111" s="228"/>
      <c r="X111" s="228"/>
      <c r="Y111" s="228"/>
      <c r="Z111" s="228"/>
      <c r="AA111" s="228"/>
      <c r="AB111" s="228"/>
      <c r="AC111" s="228"/>
      <c r="AD111" s="228"/>
      <c r="AE111" s="228"/>
      <c r="AF111" s="228"/>
      <c r="AG111" s="228"/>
      <c r="AH111" s="228"/>
      <c r="AI111" s="228"/>
      <c r="AJ111" s="228"/>
      <c r="AK111" s="228"/>
      <c r="AL111" s="228"/>
      <c r="AM111" s="228"/>
      <c r="AN111" s="228"/>
      <c r="AO111" s="228"/>
      <c r="AP111" s="228"/>
      <c r="AQ111" s="228"/>
      <c r="AR111" s="228"/>
      <c r="AS111" s="228"/>
      <c r="AT111" s="228"/>
      <c r="AU111" s="228"/>
      <c r="AV111" s="228"/>
      <c r="AW111" s="228"/>
      <c r="AX111" s="228"/>
      <c r="AY111" s="228"/>
      <c r="AZ111" s="228"/>
      <c r="BB111" s="137"/>
      <c r="BW111" s="228"/>
      <c r="BX111" s="228"/>
      <c r="BY111" s="228"/>
      <c r="BZ111" s="228"/>
      <c r="CA111" s="228"/>
      <c r="CB111" s="228"/>
      <c r="CC111" s="228"/>
      <c r="CD111" s="228"/>
      <c r="CE111" s="228"/>
      <c r="CF111" s="228"/>
      <c r="CG111" s="228"/>
      <c r="CH111" s="228"/>
      <c r="CI111" s="228"/>
      <c r="CJ111" s="228"/>
      <c r="CK111" s="228"/>
      <c r="CL111" s="228"/>
      <c r="CM111" s="228"/>
      <c r="CN111" s="228"/>
      <c r="CO111" s="228"/>
      <c r="CP111" s="228"/>
      <c r="CQ111" s="228"/>
      <c r="CR111" s="228"/>
      <c r="CS111" s="228"/>
      <c r="CT111" s="228"/>
      <c r="CU111" s="228"/>
      <c r="CV111" s="228"/>
      <c r="CW111" s="228"/>
      <c r="CX111" s="228"/>
      <c r="CY111" s="228"/>
      <c r="CZ111" s="228"/>
    </row>
    <row r="112" s="114" customFormat="true" ht="15" customHeight="true" x14ac:dyDescent="0.2">
      <c r="A112" s="709" t="s">
        <v>98</v>
      </c>
      <c r="B112" s="241"/>
      <c r="C112" s="392"/>
      <c r="D112" s="392"/>
      <c r="E112" s="392"/>
      <c r="F112" s="392"/>
      <c r="G112" s="392"/>
      <c r="H112" s="116"/>
      <c r="I112" s="116"/>
      <c r="J112" s="116"/>
      <c r="K112" s="116"/>
      <c r="L112" s="116"/>
      <c r="M112" s="116"/>
      <c r="N112" s="116"/>
      <c r="O112" s="116"/>
      <c r="P112" s="116"/>
      <c r="Q112" s="116"/>
      <c r="R112" s="116"/>
      <c r="S112" s="116"/>
      <c r="T112" s="116"/>
      <c r="U112" s="116"/>
      <c r="W112" s="228"/>
      <c r="X112" s="228"/>
      <c r="Y112" s="228"/>
      <c r="Z112" s="228"/>
      <c r="AA112" s="228"/>
      <c r="AB112" s="228"/>
      <c r="AC112" s="228"/>
      <c r="AD112" s="228"/>
      <c r="AE112" s="228"/>
      <c r="AF112" s="228"/>
      <c r="AG112" s="228"/>
      <c r="AH112" s="228"/>
      <c r="AI112" s="228"/>
      <c r="AJ112" s="228"/>
      <c r="AK112" s="228"/>
      <c r="AL112" s="228"/>
      <c r="AM112" s="228"/>
      <c r="AN112" s="228"/>
      <c r="AO112" s="228"/>
      <c r="AP112" s="228"/>
      <c r="AQ112" s="228"/>
      <c r="AR112" s="228"/>
      <c r="AS112" s="228"/>
      <c r="AT112" s="228"/>
      <c r="AU112" s="228"/>
      <c r="AV112" s="228"/>
      <c r="AW112" s="228"/>
      <c r="AX112" s="228"/>
      <c r="AY112" s="228"/>
      <c r="AZ112" s="228"/>
      <c r="BB112" s="137"/>
      <c r="BW112" s="228"/>
      <c r="BX112" s="228"/>
      <c r="BY112" s="228"/>
      <c r="BZ112" s="228"/>
      <c r="CA112" s="228"/>
      <c r="CB112" s="228"/>
      <c r="CC112" s="228"/>
      <c r="CD112" s="228"/>
      <c r="CE112" s="228"/>
      <c r="CF112" s="228"/>
      <c r="CG112" s="228"/>
      <c r="CH112" s="228"/>
      <c r="CI112" s="228"/>
      <c r="CJ112" s="228"/>
      <c r="CK112" s="228"/>
      <c r="CL112" s="228"/>
      <c r="CM112" s="228"/>
      <c r="CN112" s="228"/>
      <c r="CO112" s="228"/>
      <c r="CP112" s="228"/>
      <c r="CQ112" s="228"/>
      <c r="CR112" s="228"/>
      <c r="CS112" s="228"/>
      <c r="CT112" s="228"/>
      <c r="CU112" s="228"/>
      <c r="CV112" s="228"/>
      <c r="CW112" s="228"/>
      <c r="CX112" s="228"/>
      <c r="CY112" s="228"/>
      <c r="CZ112" s="228"/>
    </row>
    <row r="113" s="114" customFormat="true" ht="15" customHeight="true" x14ac:dyDescent="0.2">
      <c r="A113" s="155" t="s">
        <v>40</v>
      </c>
      <c r="B113" s="154"/>
      <c r="C113" s="392"/>
      <c r="D113" s="392"/>
      <c r="E113" s="392"/>
      <c r="F113" s="392"/>
      <c r="G113" s="392"/>
      <c r="H113" s="116"/>
      <c r="I113" s="116"/>
      <c r="J113" s="116"/>
      <c r="K113" s="116"/>
      <c r="L113" s="116"/>
      <c r="M113" s="116"/>
      <c r="N113" s="116"/>
      <c r="O113" s="116"/>
      <c r="P113" s="116"/>
      <c r="Q113" s="116"/>
      <c r="R113" s="116"/>
      <c r="S113" s="116"/>
      <c r="T113" s="116"/>
      <c r="U113" s="116"/>
      <c r="W113" s="228"/>
      <c r="X113" s="228"/>
      <c r="Y113" s="228"/>
      <c r="Z113" s="228"/>
      <c r="AA113" s="228"/>
      <c r="AB113" s="228"/>
      <c r="AC113" s="228"/>
      <c r="AD113" s="228"/>
      <c r="AE113" s="228"/>
      <c r="AF113" s="228"/>
      <c r="AG113" s="228"/>
      <c r="AH113" s="228"/>
      <c r="AI113" s="228"/>
      <c r="AJ113" s="228"/>
      <c r="AK113" s="228"/>
      <c r="AL113" s="228"/>
      <c r="AM113" s="228"/>
      <c r="AN113" s="228"/>
      <c r="AO113" s="228"/>
      <c r="AP113" s="228"/>
      <c r="AQ113" s="228"/>
      <c r="AR113" s="228"/>
      <c r="AS113" s="228"/>
      <c r="AT113" s="228"/>
      <c r="AU113" s="228"/>
      <c r="AV113" s="228"/>
      <c r="AW113" s="228"/>
      <c r="AX113" s="228"/>
      <c r="AY113" s="228"/>
      <c r="AZ113" s="228"/>
      <c r="BB113" s="137"/>
      <c r="BW113" s="228"/>
      <c r="BX113" s="228"/>
      <c r="BY113" s="228"/>
      <c r="BZ113" s="228"/>
      <c r="CA113" s="228"/>
      <c r="CB113" s="228"/>
      <c r="CC113" s="228"/>
      <c r="CD113" s="228"/>
      <c r="CE113" s="228"/>
      <c r="CF113" s="228"/>
      <c r="CG113" s="228"/>
      <c r="CH113" s="228"/>
      <c r="CI113" s="228"/>
      <c r="CJ113" s="228"/>
      <c r="CK113" s="228"/>
      <c r="CL113" s="228"/>
      <c r="CM113" s="228"/>
      <c r="CN113" s="228"/>
      <c r="CO113" s="228"/>
      <c r="CP113" s="228"/>
      <c r="CQ113" s="228"/>
      <c r="CR113" s="228"/>
      <c r="CS113" s="228"/>
      <c r="CT113" s="228"/>
      <c r="CU113" s="228"/>
      <c r="CV113" s="228"/>
      <c r="CW113" s="228"/>
      <c r="CX113" s="228"/>
      <c r="CY113" s="228"/>
      <c r="CZ113" s="228"/>
    </row>
    <row r="114" s="114" customFormat="true" ht="15" customHeight="true" x14ac:dyDescent="0.2">
      <c r="A114" s="153" t="s">
        <v>39</v>
      </c>
      <c r="B114" s="154"/>
      <c r="C114" s="392"/>
      <c r="D114" s="392"/>
      <c r="E114" s="392"/>
      <c r="F114" s="392"/>
      <c r="G114" s="392"/>
      <c r="H114" s="116"/>
      <c r="I114" s="116"/>
      <c r="J114" s="116"/>
      <c r="K114" s="116"/>
      <c r="L114" s="116"/>
      <c r="M114" s="116"/>
      <c r="N114" s="116"/>
      <c r="O114" s="116"/>
      <c r="P114" s="116"/>
      <c r="Q114" s="116"/>
      <c r="R114" s="116"/>
      <c r="S114" s="116"/>
      <c r="T114" s="116"/>
      <c r="U114" s="116"/>
      <c r="W114" s="228"/>
      <c r="X114" s="228"/>
      <c r="Y114" s="228"/>
      <c r="Z114" s="228"/>
      <c r="AA114" s="228"/>
      <c r="AB114" s="228"/>
      <c r="AC114" s="228"/>
      <c r="AD114" s="228"/>
      <c r="AE114" s="228"/>
      <c r="AF114" s="228"/>
      <c r="AG114" s="228"/>
      <c r="AH114" s="228"/>
      <c r="AI114" s="228"/>
      <c r="AJ114" s="228"/>
      <c r="AK114" s="228"/>
      <c r="AL114" s="228"/>
      <c r="AM114" s="228"/>
      <c r="AN114" s="228"/>
      <c r="AO114" s="228"/>
      <c r="AP114" s="228"/>
      <c r="AQ114" s="228"/>
      <c r="AR114" s="228"/>
      <c r="AS114" s="228"/>
      <c r="AT114" s="228"/>
      <c r="AU114" s="228"/>
      <c r="AV114" s="228"/>
      <c r="AW114" s="228"/>
      <c r="AX114" s="228"/>
      <c r="AY114" s="228"/>
      <c r="AZ114" s="228"/>
      <c r="BB114" s="137"/>
      <c r="BW114" s="228"/>
      <c r="BX114" s="228"/>
      <c r="BY114" s="228"/>
      <c r="BZ114" s="228"/>
      <c r="CA114" s="228"/>
      <c r="CB114" s="228"/>
      <c r="CC114" s="228"/>
      <c r="CD114" s="228"/>
      <c r="CE114" s="228"/>
      <c r="CF114" s="228"/>
      <c r="CG114" s="228"/>
      <c r="CH114" s="228"/>
      <c r="CI114" s="228"/>
      <c r="CJ114" s="228"/>
      <c r="CK114" s="228"/>
      <c r="CL114" s="228"/>
      <c r="CM114" s="228"/>
      <c r="CN114" s="228"/>
      <c r="CO114" s="228"/>
      <c r="CP114" s="228"/>
      <c r="CQ114" s="228"/>
      <c r="CR114" s="228"/>
      <c r="CS114" s="228"/>
      <c r="CT114" s="228"/>
      <c r="CU114" s="228"/>
      <c r="CV114" s="228"/>
      <c r="CW114" s="228"/>
      <c r="CX114" s="228"/>
      <c r="CY114" s="228"/>
      <c r="CZ114" s="228"/>
    </row>
    <row r="115" s="114" customFormat="true" ht="15" customHeight="true" x14ac:dyDescent="0.2">
      <c r="A115" s="153" t="s">
        <v>136</v>
      </c>
      <c r="B115" s="240" t="str">
        <f>A1025</f>
        <v>MICS19</v>
      </c>
      <c r="C115" s="392"/>
      <c r="D115" s="392"/>
      <c r="E115" s="392"/>
      <c r="F115" s="392"/>
      <c r="G115" s="392"/>
      <c r="H115" s="116"/>
      <c r="I115" s="116"/>
      <c r="J115" s="116"/>
      <c r="K115" s="116"/>
      <c r="L115" s="116"/>
      <c r="M115" s="116"/>
      <c r="N115" s="116"/>
      <c r="O115" s="116"/>
      <c r="P115" s="116"/>
      <c r="Q115" s="116"/>
      <c r="R115" s="116"/>
      <c r="S115" s="116"/>
      <c r="T115" s="116"/>
      <c r="U115" s="116"/>
      <c r="W115" s="228"/>
      <c r="X115" s="228"/>
      <c r="Y115" s="228"/>
      <c r="Z115" s="228"/>
      <c r="AA115" s="228"/>
      <c r="AB115" s="228"/>
      <c r="AC115" s="228"/>
      <c r="AD115" s="228"/>
      <c r="AE115" s="228"/>
      <c r="AF115" s="228"/>
      <c r="AG115" s="228"/>
      <c r="AH115" s="228"/>
      <c r="AI115" s="228"/>
      <c r="AJ115" s="228"/>
      <c r="AK115" s="228"/>
      <c r="AL115" s="228"/>
      <c r="AM115" s="228"/>
      <c r="AN115" s="228"/>
      <c r="AO115" s="228"/>
      <c r="AP115" s="228"/>
      <c r="AQ115" s="228"/>
      <c r="AR115" s="228"/>
      <c r="AS115" s="228"/>
      <c r="AT115" s="228"/>
      <c r="AU115" s="228"/>
      <c r="AV115" s="228"/>
      <c r="AW115" s="228"/>
      <c r="AX115" s="228"/>
      <c r="AY115" s="228"/>
      <c r="AZ115" s="228"/>
      <c r="BB115" s="137"/>
      <c r="BW115" s="228"/>
      <c r="BX115" s="228"/>
      <c r="BY115" s="228"/>
      <c r="BZ115" s="228"/>
      <c r="CA115" s="228"/>
      <c r="CB115" s="228"/>
      <c r="CC115" s="228"/>
      <c r="CD115" s="228"/>
      <c r="CE115" s="228"/>
      <c r="CF115" s="228"/>
      <c r="CG115" s="228"/>
      <c r="CH115" s="228"/>
      <c r="CI115" s="228"/>
      <c r="CJ115" s="228"/>
      <c r="CK115" s="228"/>
      <c r="CL115" s="228"/>
      <c r="CM115" s="228"/>
      <c r="CN115" s="228"/>
      <c r="CO115" s="228"/>
      <c r="CP115" s="228"/>
      <c r="CQ115" s="228"/>
      <c r="CR115" s="228"/>
      <c r="CS115" s="228"/>
      <c r="CT115" s="228"/>
      <c r="CU115" s="228"/>
      <c r="CV115" s="228"/>
      <c r="CW115" s="228"/>
      <c r="CX115" s="228"/>
      <c r="CY115" s="228"/>
      <c r="CZ115" s="228"/>
    </row>
    <row r="116" s="114" customFormat="true" ht="15" customHeight="true" x14ac:dyDescent="0.2">
      <c r="A116" s="381" t="str">
        <f>B1030</f>
        <v/>
      </c>
      <c r="B116" s="241"/>
      <c r="C116" s="392"/>
      <c r="D116" s="392"/>
      <c r="E116" s="392"/>
      <c r="F116" s="392"/>
      <c r="G116" s="392"/>
      <c r="H116" s="116"/>
      <c r="I116" s="116"/>
      <c r="J116" s="116"/>
      <c r="K116" s="116"/>
      <c r="L116" s="116"/>
      <c r="M116" s="116"/>
      <c r="N116" s="116"/>
      <c r="O116" s="116"/>
      <c r="P116" s="116"/>
      <c r="Q116" s="116"/>
      <c r="R116" s="116"/>
      <c r="S116" s="116"/>
      <c r="T116" s="116"/>
      <c r="U116" s="116"/>
      <c r="W116" s="228"/>
      <c r="X116" s="228"/>
      <c r="Y116" s="228"/>
      <c r="Z116" s="228"/>
      <c r="AA116" s="228"/>
      <c r="AB116" s="228"/>
      <c r="AC116" s="228"/>
      <c r="AD116" s="228"/>
      <c r="AE116" s="228"/>
      <c r="AF116" s="228"/>
      <c r="AG116" s="228"/>
      <c r="AH116" s="228"/>
      <c r="AI116" s="228"/>
      <c r="AJ116" s="228"/>
      <c r="AK116" s="228"/>
      <c r="AL116" s="228"/>
      <c r="AM116" s="228"/>
      <c r="AN116" s="228"/>
      <c r="AO116" s="228"/>
      <c r="AP116" s="228"/>
      <c r="AQ116" s="228"/>
      <c r="AR116" s="228"/>
      <c r="AS116" s="228"/>
      <c r="AT116" s="228"/>
      <c r="AU116" s="228"/>
      <c r="AV116" s="228"/>
      <c r="AW116" s="228"/>
      <c r="AX116" s="228"/>
      <c r="AY116" s="228"/>
      <c r="AZ116" s="228"/>
      <c r="BB116" s="137"/>
      <c r="BW116" s="228"/>
      <c r="BX116" s="228"/>
      <c r="BY116" s="228"/>
      <c r="BZ116" s="228"/>
      <c r="CA116" s="228"/>
      <c r="CB116" s="228"/>
      <c r="CC116" s="228"/>
      <c r="CD116" s="228"/>
      <c r="CE116" s="228"/>
      <c r="CF116" s="228"/>
      <c r="CG116" s="228"/>
      <c r="CH116" s="228"/>
      <c r="CI116" s="228"/>
      <c r="CJ116" s="228"/>
      <c r="CK116" s="228"/>
      <c r="CL116" s="228"/>
      <c r="CM116" s="228"/>
      <c r="CN116" s="228"/>
      <c r="CO116" s="228"/>
      <c r="CP116" s="228"/>
      <c r="CQ116" s="228"/>
      <c r="CR116" s="228"/>
      <c r="CS116" s="228"/>
      <c r="CT116" s="228"/>
      <c r="CU116" s="228"/>
      <c r="CV116" s="228"/>
      <c r="CW116" s="228"/>
      <c r="CX116" s="228"/>
      <c r="CY116" s="228"/>
      <c r="CZ116" s="228"/>
    </row>
    <row r="117" s="114" customFormat="true" ht="15" customHeight="true" x14ac:dyDescent="0.2">
      <c r="A117" s="381" t="str">
        <f>B1029</f>
        <v/>
      </c>
      <c r="B117" s="710"/>
      <c r="C117" s="392"/>
      <c r="D117" s="392"/>
      <c r="E117" s="392"/>
      <c r="F117" s="392"/>
      <c r="G117" s="392"/>
      <c r="H117" s="116"/>
      <c r="I117" s="116"/>
      <c r="J117" s="116"/>
      <c r="K117" s="116"/>
      <c r="L117" s="116"/>
      <c r="M117" s="116"/>
      <c r="N117" s="116"/>
      <c r="O117" s="116"/>
      <c r="P117" s="116"/>
      <c r="Q117" s="116"/>
      <c r="R117" s="116"/>
      <c r="S117" s="116"/>
      <c r="T117" s="116"/>
      <c r="U117" s="116"/>
      <c r="W117" s="228"/>
      <c r="X117" s="228"/>
      <c r="Y117" s="228"/>
      <c r="Z117" s="228"/>
      <c r="AA117" s="228"/>
      <c r="AB117" s="228"/>
      <c r="AC117" s="228"/>
      <c r="AD117" s="228"/>
      <c r="AE117" s="228"/>
      <c r="AF117" s="228"/>
      <c r="AG117" s="228"/>
      <c r="AH117" s="228"/>
      <c r="AI117" s="228"/>
      <c r="AJ117" s="228"/>
      <c r="AK117" s="228"/>
      <c r="AL117" s="228"/>
      <c r="AM117" s="228"/>
      <c r="AN117" s="228"/>
      <c r="AO117" s="228"/>
      <c r="AP117" s="228"/>
      <c r="AQ117" s="228"/>
      <c r="AR117" s="228"/>
      <c r="AS117" s="228"/>
      <c r="AT117" s="228"/>
      <c r="AU117" s="228"/>
      <c r="AV117" s="228"/>
      <c r="AW117" s="228"/>
      <c r="AX117" s="228"/>
      <c r="AY117" s="228"/>
      <c r="AZ117" s="228"/>
      <c r="BB117" s="137"/>
      <c r="BW117" s="228"/>
      <c r="BX117" s="228"/>
      <c r="BY117" s="228"/>
      <c r="BZ117" s="228"/>
      <c r="CA117" s="228"/>
      <c r="CB117" s="228"/>
      <c r="CC117" s="228"/>
      <c r="CD117" s="228"/>
      <c r="CE117" s="228"/>
      <c r="CF117" s="228"/>
      <c r="CG117" s="228"/>
      <c r="CH117" s="228"/>
      <c r="CI117" s="228"/>
      <c r="CJ117" s="228"/>
      <c r="CK117" s="228"/>
      <c r="CL117" s="228"/>
      <c r="CM117" s="228"/>
      <c r="CN117" s="228"/>
      <c r="CO117" s="228"/>
      <c r="CP117" s="228"/>
      <c r="CQ117" s="228"/>
      <c r="CR117" s="228"/>
      <c r="CS117" s="228"/>
      <c r="CT117" s="228"/>
      <c r="CU117" s="228"/>
      <c r="CV117" s="228"/>
      <c r="CW117" s="228"/>
      <c r="CX117" s="228"/>
      <c r="CY117" s="228"/>
      <c r="CZ117" s="228"/>
    </row>
    <row r="118" s="114" customFormat="true" ht="21" customHeight="true" x14ac:dyDescent="0.2">
      <c r="A118" s="709"/>
      <c r="B118" s="241"/>
      <c r="C118" s="392"/>
      <c r="D118" s="392"/>
      <c r="E118" s="392"/>
      <c r="F118" s="392"/>
      <c r="G118" s="392"/>
      <c r="H118" s="116"/>
      <c r="I118" s="116"/>
      <c r="J118" s="116"/>
      <c r="K118" s="116"/>
      <c r="L118" s="116"/>
      <c r="M118" s="116"/>
      <c r="N118" s="116"/>
      <c r="O118" s="116"/>
      <c r="P118" s="116"/>
      <c r="Q118" s="116"/>
      <c r="R118" s="116"/>
      <c r="S118" s="116"/>
      <c r="T118" s="116"/>
      <c r="U118" s="116"/>
      <c r="W118" s="228"/>
      <c r="X118" s="228"/>
      <c r="Y118" s="228"/>
      <c r="Z118" s="228"/>
      <c r="AA118" s="228"/>
      <c r="AB118" s="228"/>
      <c r="AC118" s="228"/>
      <c r="AD118" s="228"/>
      <c r="AE118" s="228"/>
      <c r="AF118" s="228"/>
      <c r="AG118" s="228"/>
      <c r="AH118" s="228"/>
      <c r="AI118" s="228"/>
      <c r="AJ118" s="228"/>
      <c r="AK118" s="228"/>
      <c r="AL118" s="228"/>
      <c r="AM118" s="228"/>
      <c r="AN118" s="228"/>
      <c r="AO118" s="228"/>
      <c r="AP118" s="228"/>
      <c r="AQ118" s="228"/>
      <c r="AR118" s="228"/>
      <c r="AS118" s="228"/>
      <c r="AT118" s="228"/>
      <c r="AU118" s="228"/>
      <c r="AV118" s="228"/>
      <c r="AW118" s="228"/>
      <c r="AX118" s="228"/>
      <c r="AY118" s="228"/>
      <c r="AZ118" s="228"/>
      <c r="BB118" s="137"/>
      <c r="BW118" s="228"/>
      <c r="BX118" s="228"/>
      <c r="BY118" s="228"/>
      <c r="BZ118" s="228"/>
      <c r="CA118" s="228"/>
      <c r="CB118" s="228"/>
      <c r="CC118" s="228"/>
      <c r="CD118" s="228"/>
      <c r="CE118" s="228"/>
      <c r="CF118" s="228"/>
      <c r="CG118" s="228"/>
      <c r="CH118" s="228"/>
      <c r="CI118" s="228"/>
      <c r="CJ118" s="228"/>
      <c r="CK118" s="228"/>
      <c r="CL118" s="228"/>
      <c r="CM118" s="228"/>
      <c r="CN118" s="228"/>
      <c r="CO118" s="228"/>
      <c r="CP118" s="228"/>
      <c r="CQ118" s="228"/>
      <c r="CR118" s="228"/>
      <c r="CS118" s="228"/>
      <c r="CT118" s="228"/>
      <c r="CU118" s="228"/>
      <c r="CV118" s="228"/>
      <c r="CW118" s="228"/>
      <c r="CX118" s="228"/>
      <c r="CY118" s="228"/>
      <c r="CZ118" s="228"/>
    </row>
    <row r="119" s="114" customFormat="true" ht="15" customHeight="true" x14ac:dyDescent="0.2">
      <c r="A119" s="382"/>
      <c r="B119" s="242"/>
      <c r="C119" s="392"/>
      <c r="D119" s="392"/>
      <c r="E119" s="392"/>
      <c r="F119" s="392"/>
      <c r="G119" s="392"/>
      <c r="H119" s="116"/>
      <c r="I119" s="116"/>
      <c r="J119" s="116"/>
      <c r="K119" s="116"/>
      <c r="L119" s="116"/>
      <c r="M119" s="116"/>
      <c r="N119" s="116"/>
      <c r="O119" s="116"/>
      <c r="P119" s="116"/>
      <c r="Q119" s="116"/>
      <c r="R119" s="116"/>
      <c r="S119" s="116"/>
      <c r="T119" s="116"/>
      <c r="U119" s="116"/>
      <c r="W119" s="228"/>
      <c r="X119" s="228"/>
      <c r="Y119" s="228"/>
      <c r="Z119" s="228"/>
      <c r="AA119" s="228"/>
      <c r="AB119" s="228"/>
      <c r="AC119" s="228"/>
      <c r="AD119" s="228"/>
      <c r="AE119" s="228"/>
      <c r="AF119" s="228"/>
      <c r="AG119" s="228"/>
      <c r="AH119" s="228"/>
      <c r="AI119" s="228"/>
      <c r="AJ119" s="228"/>
      <c r="AK119" s="228"/>
      <c r="AL119" s="228"/>
      <c r="AM119" s="228"/>
      <c r="AN119" s="228"/>
      <c r="AO119" s="228"/>
      <c r="AP119" s="228"/>
      <c r="AQ119" s="228"/>
      <c r="AR119" s="228"/>
      <c r="AS119" s="228"/>
      <c r="AT119" s="228"/>
      <c r="AU119" s="228"/>
      <c r="AV119" s="228"/>
      <c r="AW119" s="228"/>
      <c r="AX119" s="228"/>
      <c r="AY119" s="228"/>
      <c r="AZ119" s="228"/>
      <c r="BB119" s="137"/>
      <c r="BW119" s="228"/>
      <c r="BX119" s="228"/>
      <c r="BY119" s="228"/>
      <c r="BZ119" s="228"/>
      <c r="CA119" s="228"/>
      <c r="CB119" s="228"/>
      <c r="CC119" s="228"/>
      <c r="CD119" s="228"/>
      <c r="CE119" s="228"/>
      <c r="CF119" s="228"/>
      <c r="CG119" s="228"/>
      <c r="CH119" s="228"/>
      <c r="CI119" s="228"/>
      <c r="CJ119" s="228"/>
      <c r="CK119" s="228"/>
      <c r="CL119" s="228"/>
      <c r="CM119" s="228"/>
      <c r="CN119" s="228"/>
      <c r="CO119" s="228"/>
      <c r="CP119" s="228"/>
      <c r="CQ119" s="228"/>
      <c r="CR119" s="228"/>
      <c r="CS119" s="228"/>
      <c r="CT119" s="228"/>
      <c r="CU119" s="228"/>
      <c r="CV119" s="228"/>
      <c r="CW119" s="228"/>
      <c r="CX119" s="228"/>
      <c r="CY119" s="228"/>
      <c r="CZ119" s="228"/>
    </row>
    <row r="120" s="133" customFormat="true" ht="15" customHeight="true" x14ac:dyDescent="0.2">
      <c r="A120" s="119" t="s">
        <v>99</v>
      </c>
      <c r="B120" s="224"/>
      <c r="C120" s="1203" t="s">
        <v>115</v>
      </c>
      <c r="D120" s="1204"/>
      <c r="E120" s="1204"/>
      <c r="F120" s="1204"/>
      <c r="G120" s="1205"/>
      <c r="H120" s="1206" t="s">
        <v>38</v>
      </c>
      <c r="I120" s="1207"/>
      <c r="J120" s="1207"/>
      <c r="K120" s="1207"/>
      <c r="L120" s="1208"/>
      <c r="M120" s="1209" t="s">
        <v>37</v>
      </c>
      <c r="N120" s="1210"/>
      <c r="O120" s="1210"/>
      <c r="P120" s="1210"/>
      <c r="Q120" s="1211"/>
      <c r="R120" s="691" t="s">
        <v>141</v>
      </c>
      <c r="S120" s="440"/>
      <c r="T120" s="440"/>
      <c r="U120" s="440"/>
      <c r="V120" s="440"/>
      <c r="W120" s="860"/>
      <c r="X120" s="860"/>
      <c r="Y120" s="861"/>
      <c r="Z120" s="832"/>
      <c r="AA120" s="832"/>
      <c r="AB120" s="832"/>
      <c r="AC120" s="832"/>
      <c r="AD120" s="832"/>
      <c r="AE120" s="832"/>
      <c r="AF120" s="832"/>
      <c r="AG120" s="832"/>
      <c r="AH120" s="832"/>
      <c r="AI120" s="832"/>
      <c r="AJ120" s="832"/>
      <c r="AK120" s="832"/>
      <c r="AL120" s="832"/>
      <c r="AM120" s="832"/>
      <c r="AN120" s="832"/>
      <c r="AO120" s="832"/>
      <c r="AP120" s="832"/>
      <c r="AQ120" s="832"/>
      <c r="AR120" s="832"/>
      <c r="AS120" s="832"/>
      <c r="AT120" s="832"/>
      <c r="AU120" s="832"/>
      <c r="AV120" s="832"/>
      <c r="AW120" s="832"/>
      <c r="AX120" s="832"/>
      <c r="AY120" s="832"/>
      <c r="AZ120" s="232"/>
      <c r="BA120" s="234" t="s">
        <v>131</v>
      </c>
      <c r="BB120" s="119" t="s">
        <v>99</v>
      </c>
      <c r="BC120" s="1212" t="s">
        <v>115</v>
      </c>
      <c r="BD120" s="1193"/>
      <c r="BE120" s="1193"/>
      <c r="BF120" s="1193"/>
      <c r="BG120" s="1194"/>
      <c r="BH120" s="1192" t="s">
        <v>38</v>
      </c>
      <c r="BI120" s="1193"/>
      <c r="BJ120" s="1193"/>
      <c r="BK120" s="1193"/>
      <c r="BL120" s="1194"/>
      <c r="BM120" s="1192" t="s">
        <v>37</v>
      </c>
      <c r="BN120" s="1193"/>
      <c r="BO120" s="1193"/>
      <c r="BP120" s="1193"/>
      <c r="BQ120" s="1194"/>
      <c r="BR120" s="699" t="s">
        <v>141</v>
      </c>
      <c r="BS120" s="471"/>
      <c r="BT120" s="471"/>
      <c r="BU120" s="471"/>
      <c r="BV120" s="471"/>
      <c r="BW120" s="985"/>
      <c r="BX120" s="985"/>
      <c r="BY120" s="986"/>
      <c r="BZ120" s="232"/>
      <c r="CA120" s="232"/>
      <c r="CB120" s="232"/>
      <c r="CC120" s="232"/>
      <c r="CD120" s="232"/>
      <c r="CE120" s="232"/>
      <c r="CF120" s="232"/>
      <c r="CG120" s="232"/>
      <c r="CH120" s="232"/>
      <c r="CI120" s="232"/>
      <c r="CJ120" s="232"/>
      <c r="CK120" s="232"/>
      <c r="CL120" s="232"/>
      <c r="CM120" s="232"/>
      <c r="CN120" s="232"/>
      <c r="CO120" s="232"/>
      <c r="CP120" s="232"/>
      <c r="CQ120" s="232"/>
      <c r="CR120" s="232"/>
      <c r="CS120" s="232"/>
      <c r="CT120" s="232"/>
      <c r="CU120" s="232"/>
      <c r="CV120" s="232"/>
      <c r="CW120" s="232"/>
      <c r="CX120" s="232"/>
      <c r="CY120" s="232"/>
      <c r="CZ120" s="232"/>
    </row>
    <row r="121" s="133" customFormat="true" ht="12.75" x14ac:dyDescent="0.2">
      <c r="A121" s="199" t="s">
        <v>87</v>
      </c>
      <c r="B121" s="271"/>
      <c r="C121" s="393" t="s">
        <v>0</v>
      </c>
      <c r="D121" s="394" t="s">
        <v>1</v>
      </c>
      <c r="E121" s="394" t="s">
        <v>2</v>
      </c>
      <c r="F121" s="394" t="s">
        <v>3</v>
      </c>
      <c r="G121" s="395" t="s">
        <v>4</v>
      </c>
      <c r="H121" s="313" t="s">
        <v>0</v>
      </c>
      <c r="I121" s="312" t="s">
        <v>1</v>
      </c>
      <c r="J121" s="312" t="s">
        <v>2</v>
      </c>
      <c r="K121" s="312" t="s">
        <v>3</v>
      </c>
      <c r="L121" s="314" t="s">
        <v>4</v>
      </c>
      <c r="M121" s="315" t="s">
        <v>0</v>
      </c>
      <c r="N121" s="312" t="s">
        <v>1</v>
      </c>
      <c r="O121" s="312" t="s">
        <v>2</v>
      </c>
      <c r="P121" s="312" t="s">
        <v>3</v>
      </c>
      <c r="Q121" s="314" t="s">
        <v>4</v>
      </c>
      <c r="R121" s="315" t="s">
        <v>156</v>
      </c>
      <c r="S121" s="312" t="s">
        <v>157</v>
      </c>
      <c r="T121" s="312" t="s">
        <v>158</v>
      </c>
      <c r="U121" s="312" t="s">
        <v>159</v>
      </c>
      <c r="V121" s="804" t="s">
        <v>160</v>
      </c>
      <c r="W121" s="862"/>
      <c r="X121" s="862"/>
      <c r="Y121" s="863"/>
      <c r="Z121" s="863"/>
      <c r="AA121" s="863"/>
      <c r="AB121" s="863"/>
      <c r="AC121" s="863"/>
      <c r="AD121" s="863"/>
      <c r="AE121" s="863"/>
      <c r="AF121" s="863"/>
      <c r="AG121" s="863"/>
      <c r="AH121" s="863"/>
      <c r="AI121" s="863"/>
      <c r="AJ121" s="863"/>
      <c r="AK121" s="863"/>
      <c r="AL121" s="863"/>
      <c r="AM121" s="863"/>
      <c r="AN121" s="863"/>
      <c r="AO121" s="863"/>
      <c r="AP121" s="863"/>
      <c r="AQ121" s="863"/>
      <c r="AR121" s="863"/>
      <c r="AS121" s="863"/>
      <c r="AT121" s="863"/>
      <c r="AU121" s="863"/>
      <c r="AV121" s="863"/>
      <c r="AW121" s="863"/>
      <c r="AX121" s="863"/>
      <c r="AY121" s="863"/>
      <c r="AZ121" s="232"/>
      <c r="BA121" s="213" t="s">
        <v>117</v>
      </c>
      <c r="BB121" s="212"/>
      <c r="BC121" s="468" t="s">
        <v>0</v>
      </c>
      <c r="BD121" s="186" t="s">
        <v>1</v>
      </c>
      <c r="BE121" s="186" t="s">
        <v>2</v>
      </c>
      <c r="BF121" s="186" t="s">
        <v>3</v>
      </c>
      <c r="BG121" s="469" t="s">
        <v>4</v>
      </c>
      <c r="BH121" s="470" t="s">
        <v>0</v>
      </c>
      <c r="BI121" s="186" t="s">
        <v>1</v>
      </c>
      <c r="BJ121" s="186" t="s">
        <v>2</v>
      </c>
      <c r="BK121" s="186" t="s">
        <v>3</v>
      </c>
      <c r="BL121" s="469" t="s">
        <v>4</v>
      </c>
      <c r="BM121" s="470" t="s">
        <v>0</v>
      </c>
      <c r="BN121" s="186" t="s">
        <v>1</v>
      </c>
      <c r="BO121" s="186" t="s">
        <v>2</v>
      </c>
      <c r="BP121" s="186" t="s">
        <v>3</v>
      </c>
      <c r="BQ121" s="469" t="s">
        <v>4</v>
      </c>
      <c r="BR121" s="470" t="s">
        <v>156</v>
      </c>
      <c r="BS121" s="186" t="s">
        <v>157</v>
      </c>
      <c r="BT121" s="186" t="s">
        <v>158</v>
      </c>
      <c r="BU121" s="186" t="s">
        <v>159</v>
      </c>
      <c r="BV121" s="926" t="s">
        <v>160</v>
      </c>
      <c r="BW121" s="987"/>
      <c r="BX121" s="987"/>
      <c r="BY121" s="988"/>
      <c r="BZ121" s="988"/>
      <c r="CA121" s="988"/>
      <c r="CB121" s="988"/>
      <c r="CC121" s="988"/>
      <c r="CD121" s="988"/>
      <c r="CE121" s="988"/>
      <c r="CF121" s="988"/>
      <c r="CG121" s="988"/>
      <c r="CH121" s="988"/>
      <c r="CI121" s="988"/>
      <c r="CJ121" s="988"/>
      <c r="CK121" s="988"/>
      <c r="CL121" s="988"/>
      <c r="CM121" s="988"/>
      <c r="CN121" s="988"/>
      <c r="CO121" s="988"/>
      <c r="CP121" s="988"/>
      <c r="CQ121" s="988"/>
      <c r="CR121" s="988"/>
      <c r="CS121" s="988"/>
      <c r="CT121" s="988"/>
      <c r="CU121" s="988"/>
      <c r="CV121" s="988"/>
      <c r="CW121" s="988"/>
      <c r="CX121" s="988"/>
      <c r="CY121" s="988"/>
      <c r="CZ121" s="988"/>
    </row>
    <row r="122" s="133" customFormat="true" ht="15" customHeight="true" x14ac:dyDescent="0.2">
      <c r="A122" s="1195" t="s">
        <v>18</v>
      </c>
      <c r="B122" s="288" t="s">
        <v>14</v>
      </c>
      <c r="C122" s="509">
        <v>92.284747874965703</v>
      </c>
      <c r="D122" s="528">
        <v>97.237880885510918</v>
      </c>
      <c r="E122" s="528">
        <v>99.19783858825177</v>
      </c>
      <c r="F122" s="528">
        <v>100</v>
      </c>
      <c r="G122" s="547">
        <v>100</v>
      </c>
      <c r="H122" s="565">
        <v>97.365373271867313</v>
      </c>
      <c r="I122" s="528">
        <v>100</v>
      </c>
      <c r="J122" s="528">
        <v>100</v>
      </c>
      <c r="K122" s="528">
        <v>100</v>
      </c>
      <c r="L122" s="583">
        <v>100</v>
      </c>
      <c r="M122" s="596">
        <v>91.324419837830391</v>
      </c>
      <c r="N122" s="528">
        <v>96.346332863898738</v>
      </c>
      <c r="O122" s="528">
        <v>98.552452569749548</v>
      </c>
      <c r="P122" s="528">
        <v>99.926326343643126</v>
      </c>
      <c r="Q122" s="583">
        <v>100</v>
      </c>
      <c r="R122" s="596">
        <v>94.74894971608353</v>
      </c>
      <c r="S122" s="528">
        <v>89.870038271251389</v>
      </c>
      <c r="T122" s="528">
        <v>96.359187976643142</v>
      </c>
      <c r="U122" s="528">
        <v>98.541247969406271</v>
      </c>
      <c r="V122" s="805">
        <v>98.871918027697276</v>
      </c>
      <c r="W122" s="864"/>
      <c r="X122" s="864"/>
      <c r="Y122" s="865"/>
      <c r="Z122" s="865"/>
      <c r="AA122" s="865"/>
      <c r="AB122" s="865"/>
      <c r="AC122" s="865"/>
      <c r="AD122" s="865"/>
      <c r="AE122" s="865"/>
      <c r="AF122" s="865"/>
      <c r="AG122" s="865"/>
      <c r="AH122" s="865"/>
      <c r="AI122" s="865"/>
      <c r="AJ122" s="865"/>
      <c r="AK122" s="865"/>
      <c r="AL122" s="865"/>
      <c r="AM122" s="865"/>
      <c r="AN122" s="865"/>
      <c r="AO122" s="865"/>
      <c r="AP122" s="865"/>
      <c r="AQ122" s="865"/>
      <c r="AR122" s="865"/>
      <c r="AS122" s="865"/>
      <c r="AT122" s="865"/>
      <c r="AU122" s="865"/>
      <c r="AV122" s="865"/>
      <c r="AW122" s="865"/>
      <c r="AX122" s="865"/>
      <c r="AY122" s="865"/>
      <c r="AZ122" s="232"/>
      <c r="BA122" s="1197" t="s">
        <v>18</v>
      </c>
      <c r="BB122" s="172" t="s">
        <v>14</v>
      </c>
      <c r="BC122" s="613">
        <v>2442.8385722512817</v>
      </c>
      <c r="BD122" s="630">
        <v>2574.2747523271032</v>
      </c>
      <c r="BE122" s="630">
        <v>2622.1340980860923</v>
      </c>
      <c r="BF122" s="630">
        <v>2654.1919107698723</v>
      </c>
      <c r="BG122" s="648">
        <v>2640.1356469296716</v>
      </c>
      <c r="BH122" s="666">
        <v>595.54048231212676</v>
      </c>
      <c r="BI122" s="630">
        <v>607.34142403275098</v>
      </c>
      <c r="BJ122" s="630">
        <v>609.06444841336338</v>
      </c>
      <c r="BK122" s="630">
        <v>610.80481006524542</v>
      </c>
      <c r="BL122" s="648">
        <v>611.66631836864929</v>
      </c>
      <c r="BM122" s="666">
        <v>1866.6149197654356</v>
      </c>
      <c r="BN122" s="630">
        <v>1954.9594286730344</v>
      </c>
      <c r="BO122" s="630">
        <v>2007.5436669998921</v>
      </c>
      <c r="BP122" s="630">
        <v>2026.7153871996286</v>
      </c>
      <c r="BQ122" s="648">
        <v>2043.324094533896</v>
      </c>
      <c r="BR122" s="666">
        <v>681.91736901941852</v>
      </c>
      <c r="BS122" s="630">
        <v>845.30126812776894</v>
      </c>
      <c r="BT122" s="630">
        <v>156.6559218918689</v>
      </c>
      <c r="BU122" s="630">
        <v>9195.8893140482851</v>
      </c>
      <c r="BV122" s="927">
        <v>2053.8111072766919</v>
      </c>
      <c r="BW122" s="989"/>
      <c r="BX122" s="989"/>
      <c r="BY122" s="990"/>
      <c r="BZ122" s="990"/>
      <c r="CA122" s="990"/>
      <c r="CB122" s="990"/>
      <c r="CC122" s="990"/>
      <c r="CD122" s="990"/>
      <c r="CE122" s="990"/>
      <c r="CF122" s="990"/>
      <c r="CG122" s="990"/>
      <c r="CH122" s="990"/>
      <c r="CI122" s="990"/>
      <c r="CJ122" s="990"/>
      <c r="CK122" s="990"/>
      <c r="CL122" s="990"/>
      <c r="CM122" s="990"/>
      <c r="CN122" s="990"/>
      <c r="CO122" s="990"/>
      <c r="CP122" s="990"/>
      <c r="CQ122" s="990"/>
      <c r="CR122" s="990"/>
      <c r="CS122" s="990"/>
      <c r="CT122" s="990"/>
      <c r="CU122" s="990"/>
      <c r="CV122" s="990"/>
      <c r="CW122" s="990"/>
      <c r="CX122" s="990"/>
      <c r="CY122" s="990"/>
      <c r="CZ122" s="991"/>
    </row>
    <row r="123" s="133" customFormat="true" ht="15" customHeight="true" x14ac:dyDescent="0.2">
      <c r="A123" s="1196"/>
      <c r="B123" s="289" t="s">
        <v>51</v>
      </c>
      <c r="C123" s="510">
        <v>7.71525212503433</v>
      </c>
      <c r="D123" s="529">
        <v>2.7621191144890913</v>
      </c>
      <c r="E123" s="529">
        <v>0.80216141174824529</v>
      </c>
      <c r="F123" s="529">
        <v>0</v>
      </c>
      <c r="G123" s="548">
        <v>0</v>
      </c>
      <c r="H123" s="566">
        <v>2.6346267281326781</v>
      </c>
      <c r="I123" s="529">
        <v>0</v>
      </c>
      <c r="J123" s="529">
        <v>0</v>
      </c>
      <c r="K123" s="529">
        <v>0</v>
      </c>
      <c r="L123" s="584">
        <v>0</v>
      </c>
      <c r="M123" s="597">
        <v>8.6755801621695721</v>
      </c>
      <c r="N123" s="529">
        <v>3.6536671361012663</v>
      </c>
      <c r="O123" s="529">
        <v>1.4475474302504467</v>
      </c>
      <c r="P123" s="529">
        <v>7.3673656356861586E-2</v>
      </c>
      <c r="Q123" s="584">
        <v>0</v>
      </c>
      <c r="R123" s="597">
        <v>5.2510502839164275</v>
      </c>
      <c r="S123" s="529">
        <v>10.129961728748611</v>
      </c>
      <c r="T123" s="529">
        <v>3.6408120233568897</v>
      </c>
      <c r="U123" s="529">
        <v>1.4587520305937689</v>
      </c>
      <c r="V123" s="806">
        <v>1.1280819723026678</v>
      </c>
      <c r="W123" s="866"/>
      <c r="X123" s="866"/>
      <c r="Y123" s="867"/>
      <c r="Z123" s="867"/>
      <c r="AA123" s="867"/>
      <c r="AB123" s="867"/>
      <c r="AC123" s="867"/>
      <c r="AD123" s="867"/>
      <c r="AE123" s="867"/>
      <c r="AF123" s="867"/>
      <c r="AG123" s="867"/>
      <c r="AH123" s="867"/>
      <c r="AI123" s="867"/>
      <c r="AJ123" s="867"/>
      <c r="AK123" s="867"/>
      <c r="AL123" s="867"/>
      <c r="AM123" s="867"/>
      <c r="AN123" s="867"/>
      <c r="AO123" s="867"/>
      <c r="AP123" s="867"/>
      <c r="AQ123" s="867"/>
      <c r="AR123" s="867"/>
      <c r="AS123" s="867"/>
      <c r="AT123" s="867"/>
      <c r="AU123" s="867"/>
      <c r="AV123" s="867"/>
      <c r="AW123" s="867"/>
      <c r="AX123" s="867"/>
      <c r="AY123" s="867"/>
      <c r="AZ123" s="232"/>
      <c r="BA123" s="1198"/>
      <c r="BB123" s="173" t="s">
        <v>51</v>
      </c>
      <c r="BC123" s="614">
        <v>204.22784825953056</v>
      </c>
      <c r="BD123" s="631">
        <v>73.124315694634475</v>
      </c>
      <c r="BE123" s="631">
        <v>21.203836896533542</v>
      </c>
      <c r="BF123" s="631">
        <v>0</v>
      </c>
      <c r="BG123" s="649">
        <v>0</v>
      </c>
      <c r="BH123" s="667">
        <v>16.114834459715556</v>
      </c>
      <c r="BI123" s="631">
        <v>0</v>
      </c>
      <c r="BJ123" s="631">
        <v>0</v>
      </c>
      <c r="BK123" s="631">
        <v>0</v>
      </c>
      <c r="BL123" s="649">
        <v>0</v>
      </c>
      <c r="BM123" s="667">
        <v>177.32351759894283</v>
      </c>
      <c r="BN123" s="631">
        <v>74.136407734833384</v>
      </c>
      <c r="BO123" s="631">
        <v>29.486984854329716</v>
      </c>
      <c r="BP123" s="631">
        <v>1.49425620287709</v>
      </c>
      <c r="BQ123" s="649">
        <v>0</v>
      </c>
      <c r="BR123" s="667">
        <v>37.792317539422044</v>
      </c>
      <c r="BS123" s="631">
        <v>95.280581382996374</v>
      </c>
      <c r="BT123" s="631">
        <v>5.9190490904948732</v>
      </c>
      <c r="BU123" s="631">
        <v>136.13103635696021</v>
      </c>
      <c r="BV123" s="928">
        <v>23.433016480825078</v>
      </c>
      <c r="BW123" s="992"/>
      <c r="BX123" s="992"/>
      <c r="BY123" s="993"/>
      <c r="BZ123" s="993"/>
      <c r="CA123" s="993"/>
      <c r="CB123" s="993"/>
      <c r="CC123" s="993"/>
      <c r="CD123" s="993"/>
      <c r="CE123" s="993"/>
      <c r="CF123" s="993"/>
      <c r="CG123" s="993"/>
      <c r="CH123" s="993"/>
      <c r="CI123" s="993"/>
      <c r="CJ123" s="993"/>
      <c r="CK123" s="993"/>
      <c r="CL123" s="993"/>
      <c r="CM123" s="993"/>
      <c r="CN123" s="993"/>
      <c r="CO123" s="993"/>
      <c r="CP123" s="993"/>
      <c r="CQ123" s="993"/>
      <c r="CR123" s="993"/>
      <c r="CS123" s="993"/>
      <c r="CT123" s="993"/>
      <c r="CU123" s="993"/>
      <c r="CV123" s="993"/>
      <c r="CW123" s="993"/>
      <c r="CX123" s="993"/>
      <c r="CY123" s="993"/>
      <c r="CZ123" s="994"/>
    </row>
    <row r="124" s="133" customFormat="true" ht="15" customHeight="true" x14ac:dyDescent="0.2">
      <c r="A124" s="1196" t="s">
        <v>50</v>
      </c>
      <c r="B124" s="289" t="s">
        <v>15</v>
      </c>
      <c r="C124" s="510">
        <v>82.380300985921693</v>
      </c>
      <c r="D124" s="529">
        <v>87.483592588060205</v>
      </c>
      <c r="E124" s="529">
        <v>93.414700568922797</v>
      </c>
      <c r="F124" s="529">
        <v>97.811113267055021</v>
      </c>
      <c r="G124" s="548">
        <v>97.670083910829291</v>
      </c>
      <c r="H124" s="566">
        <v>85.775681372600005</v>
      </c>
      <c r="I124" s="529">
        <v>97.367114729962594</v>
      </c>
      <c r="J124" s="529">
        <v>99.010240242212106</v>
      </c>
      <c r="K124" s="529">
        <v>98.274273906646528</v>
      </c>
      <c r="L124" s="584">
        <v>97.79402400505343</v>
      </c>
      <c r="M124" s="597">
        <v>80.639258590043355</v>
      </c>
      <c r="N124" s="529">
        <v>87.123790205158485</v>
      </c>
      <c r="O124" s="529">
        <v>90.865916712807902</v>
      </c>
      <c r="P124" s="529">
        <v>96.685746151918906</v>
      </c>
      <c r="Q124" s="584">
        <v>97.64216459585316</v>
      </c>
      <c r="R124" s="597">
        <v>92.62497575638649</v>
      </c>
      <c r="S124" s="529">
        <v>80.715592472366254</v>
      </c>
      <c r="T124" s="529">
        <v>90.486608702301183</v>
      </c>
      <c r="U124" s="529">
        <v>92.669388707451631</v>
      </c>
      <c r="V124" s="806">
        <v>92.440112081393778</v>
      </c>
      <c r="W124" s="866"/>
      <c r="X124" s="866"/>
      <c r="Y124" s="867"/>
      <c r="Z124" s="867"/>
      <c r="AA124" s="867"/>
      <c r="AB124" s="867"/>
      <c r="AC124" s="867"/>
      <c r="AD124" s="867"/>
      <c r="AE124" s="867"/>
      <c r="AF124" s="867"/>
      <c r="AG124" s="867"/>
      <c r="AH124" s="867"/>
      <c r="AI124" s="867"/>
      <c r="AJ124" s="867"/>
      <c r="AK124" s="867"/>
      <c r="AL124" s="867"/>
      <c r="AM124" s="867"/>
      <c r="AN124" s="867"/>
      <c r="AO124" s="867"/>
      <c r="AP124" s="867"/>
      <c r="AQ124" s="867"/>
      <c r="AR124" s="867"/>
      <c r="AS124" s="867"/>
      <c r="AT124" s="867"/>
      <c r="AU124" s="867"/>
      <c r="AV124" s="867"/>
      <c r="AW124" s="867"/>
      <c r="AX124" s="867"/>
      <c r="AY124" s="867"/>
      <c r="AZ124" s="232"/>
      <c r="BA124" s="1198" t="s">
        <v>50</v>
      </c>
      <c r="BB124" s="173" t="s">
        <v>15</v>
      </c>
      <c r="BC124" s="614">
        <v>2177.5863789369059</v>
      </c>
      <c r="BD124" s="631">
        <v>2316.0398148482395</v>
      </c>
      <c r="BE124" s="631">
        <v>2469.2662169887667</v>
      </c>
      <c r="BF124" s="631">
        <v>2596.0946561681317</v>
      </c>
      <c r="BG124" s="649">
        <v>2578.6227017159258</v>
      </c>
      <c r="BH124" s="667">
        <v>524.65151561278265</v>
      </c>
      <c r="BI124" s="631">
        <v>591.35082114055729</v>
      </c>
      <c r="BJ124" s="631">
        <v>603.03617360397504</v>
      </c>
      <c r="BK124" s="631">
        <v>600.26399207849136</v>
      </c>
      <c r="BL124" s="649">
        <v>598.17310621626336</v>
      </c>
      <c r="BM124" s="667">
        <v>1645.2068820436812</v>
      </c>
      <c r="BN124" s="631">
        <v>1767.8251995735966</v>
      </c>
      <c r="BO124" s="631">
        <v>1850.9665755282253</v>
      </c>
      <c r="BP124" s="631">
        <v>1960.9896272488866</v>
      </c>
      <c r="BQ124" s="649">
        <v>1995.1458756115128</v>
      </c>
      <c r="BR124" s="667">
        <v>666.63092269149149</v>
      </c>
      <c r="BS124" s="631">
        <v>759.19621252015452</v>
      </c>
      <c r="BT124" s="631">
        <v>147.10857784069117</v>
      </c>
      <c r="BU124" s="631">
        <v>8644.4672594000385</v>
      </c>
      <c r="BV124" s="928">
        <v>1920.2067962056158</v>
      </c>
      <c r="BW124" s="992"/>
      <c r="BX124" s="992"/>
      <c r="BY124" s="993"/>
      <c r="BZ124" s="993"/>
      <c r="CA124" s="993"/>
      <c r="CB124" s="993"/>
      <c r="CC124" s="993"/>
      <c r="CD124" s="993"/>
      <c r="CE124" s="993"/>
      <c r="CF124" s="993"/>
      <c r="CG124" s="993"/>
      <c r="CH124" s="993"/>
      <c r="CI124" s="993"/>
      <c r="CJ124" s="993"/>
      <c r="CK124" s="993"/>
      <c r="CL124" s="993"/>
      <c r="CM124" s="993"/>
      <c r="CN124" s="993"/>
      <c r="CO124" s="993"/>
      <c r="CP124" s="993"/>
      <c r="CQ124" s="993"/>
      <c r="CR124" s="993"/>
      <c r="CS124" s="993"/>
      <c r="CT124" s="993"/>
      <c r="CU124" s="993"/>
      <c r="CV124" s="993"/>
      <c r="CW124" s="993"/>
      <c r="CX124" s="993"/>
      <c r="CY124" s="993"/>
      <c r="CZ124" s="994"/>
    </row>
    <row r="125" s="133" customFormat="true" ht="15" customHeight="true" x14ac:dyDescent="0.2">
      <c r="A125" s="1196"/>
      <c r="B125" s="289" t="s">
        <v>16</v>
      </c>
      <c r="C125" s="510">
        <v>9.8935524087983282</v>
      </c>
      <c r="D125" s="529">
        <v>9.7542882974507794</v>
      </c>
      <c r="E125" s="529">
        <v>5.7831380193289759</v>
      </c>
      <c r="F125" s="529">
        <v>2.1888867329449448</v>
      </c>
      <c r="G125" s="548">
        <v>2.3299160891707258</v>
      </c>
      <c r="H125" s="566">
        <v>11.589691899267345</v>
      </c>
      <c r="I125" s="529">
        <v>2.6328852700373933</v>
      </c>
      <c r="J125" s="529">
        <v>0.98975975778789171</v>
      </c>
      <c r="K125" s="529">
        <v>1.7257260933534813</v>
      </c>
      <c r="L125" s="584">
        <v>2.205975994946562</v>
      </c>
      <c r="M125" s="597">
        <v>10.669289200618239</v>
      </c>
      <c r="N125" s="529">
        <v>9.2225426587402932</v>
      </c>
      <c r="O125" s="529">
        <v>7.686535856941636</v>
      </c>
      <c r="P125" s="529">
        <v>3.2405801917242099</v>
      </c>
      <c r="Q125" s="584">
        <v>2.3578354041468375</v>
      </c>
      <c r="R125" s="597">
        <v>2.1239739596970755</v>
      </c>
      <c r="S125" s="529">
        <v>9.1544457988851491</v>
      </c>
      <c r="T125" s="529">
        <v>5.8725792743419891</v>
      </c>
      <c r="U125" s="529">
        <v>5.8712755643005998</v>
      </c>
      <c r="V125" s="806">
        <v>6.4318059463035437</v>
      </c>
      <c r="W125" s="866"/>
      <c r="X125" s="866"/>
      <c r="Y125" s="867"/>
      <c r="Z125" s="867"/>
      <c r="AA125" s="867"/>
      <c r="AB125" s="867"/>
      <c r="AC125" s="867"/>
      <c r="AD125" s="867"/>
      <c r="AE125" s="867"/>
      <c r="AF125" s="867"/>
      <c r="AG125" s="867"/>
      <c r="AH125" s="867"/>
      <c r="AI125" s="867"/>
      <c r="AJ125" s="867"/>
      <c r="AK125" s="867"/>
      <c r="AL125" s="867"/>
      <c r="AM125" s="867"/>
      <c r="AN125" s="867"/>
      <c r="AO125" s="867"/>
      <c r="AP125" s="867"/>
      <c r="AQ125" s="867"/>
      <c r="AR125" s="867"/>
      <c r="AS125" s="867"/>
      <c r="AT125" s="867"/>
      <c r="AU125" s="867"/>
      <c r="AV125" s="867"/>
      <c r="AW125" s="867"/>
      <c r="AX125" s="867"/>
      <c r="AY125" s="867"/>
      <c r="AZ125" s="232"/>
      <c r="BA125" s="1198"/>
      <c r="BB125" s="173" t="s">
        <v>16</v>
      </c>
      <c r="BC125" s="614">
        <v>261.51961945829026</v>
      </c>
      <c r="BD125" s="631">
        <v>258.23493747886533</v>
      </c>
      <c r="BE125" s="631">
        <v>152.86788109732566</v>
      </c>
      <c r="BF125" s="631">
        <v>58.097254601739664</v>
      </c>
      <c r="BG125" s="649">
        <v>61.51294521374605</v>
      </c>
      <c r="BH125" s="667">
        <v>70.888966699344223</v>
      </c>
      <c r="BI125" s="631">
        <v>15.990602892193646</v>
      </c>
      <c r="BJ125" s="631">
        <v>6.0282748093882645</v>
      </c>
      <c r="BK125" s="631">
        <v>10.54081798675411</v>
      </c>
      <c r="BL125" s="649">
        <v>13.493212152385816</v>
      </c>
      <c r="BM125" s="667">
        <v>217.67546386567065</v>
      </c>
      <c r="BN125" s="631">
        <v>187.13422909943876</v>
      </c>
      <c r="BO125" s="631">
        <v>156.57709147166671</v>
      </c>
      <c r="BP125" s="631">
        <v>65.725759950741846</v>
      </c>
      <c r="BQ125" s="649">
        <v>48.178218922382989</v>
      </c>
      <c r="BR125" s="667">
        <v>15.286446327927223</v>
      </c>
      <c r="BS125" s="631">
        <v>86.105055607614489</v>
      </c>
      <c r="BT125" s="631">
        <v>9.5473440511777952</v>
      </c>
      <c r="BU125" s="631">
        <v>547.68948079217057</v>
      </c>
      <c r="BV125" s="928">
        <v>133.60431107107701</v>
      </c>
      <c r="BW125" s="992"/>
      <c r="BX125" s="992"/>
      <c r="BY125" s="993"/>
      <c r="BZ125" s="993"/>
      <c r="CA125" s="993"/>
      <c r="CB125" s="993"/>
      <c r="CC125" s="993"/>
      <c r="CD125" s="993"/>
      <c r="CE125" s="993"/>
      <c r="CF125" s="993"/>
      <c r="CG125" s="993"/>
      <c r="CH125" s="993"/>
      <c r="CI125" s="993"/>
      <c r="CJ125" s="993"/>
      <c r="CK125" s="993"/>
      <c r="CL125" s="993"/>
      <c r="CM125" s="993"/>
      <c r="CN125" s="993"/>
      <c r="CO125" s="993"/>
      <c r="CP125" s="993"/>
      <c r="CQ125" s="993"/>
      <c r="CR125" s="993"/>
      <c r="CS125" s="993"/>
      <c r="CT125" s="993"/>
      <c r="CU125" s="993"/>
      <c r="CV125" s="993"/>
      <c r="CW125" s="993"/>
      <c r="CX125" s="993"/>
      <c r="CY125" s="993"/>
      <c r="CZ125" s="994"/>
    </row>
    <row r="126" s="133" customFormat="true" ht="15" customHeight="true" x14ac:dyDescent="0.2">
      <c r="A126" s="1196"/>
      <c r="B126" s="289" t="s">
        <v>22</v>
      </c>
      <c r="C126" s="510">
        <v>7.6234276545084887</v>
      </c>
      <c r="D126" s="529">
        <v>2.6350113918967919</v>
      </c>
      <c r="E126" s="529">
        <v>0.80216141174824529</v>
      </c>
      <c r="F126" s="529">
        <v>0</v>
      </c>
      <c r="G126" s="548">
        <v>0</v>
      </c>
      <c r="H126" s="566">
        <v>2.084472324006502</v>
      </c>
      <c r="I126" s="529">
        <v>0</v>
      </c>
      <c r="J126" s="529">
        <v>0</v>
      </c>
      <c r="K126" s="529">
        <v>0</v>
      </c>
      <c r="L126" s="584">
        <v>0</v>
      </c>
      <c r="M126" s="597">
        <v>8.5583673652431784</v>
      </c>
      <c r="N126" s="529">
        <v>3.6536671361012663</v>
      </c>
      <c r="O126" s="529">
        <v>1.4475474302504467</v>
      </c>
      <c r="P126" s="529">
        <v>7.3673656356861586E-2</v>
      </c>
      <c r="Q126" s="584">
        <v>0</v>
      </c>
      <c r="R126" s="597">
        <v>4.8737863894073286</v>
      </c>
      <c r="S126" s="529">
        <v>10.129961728748611</v>
      </c>
      <c r="T126" s="529">
        <v>3.6408120233568897</v>
      </c>
      <c r="U126" s="529">
        <v>1.4232621342089695</v>
      </c>
      <c r="V126" s="806">
        <v>1.1280819723026678</v>
      </c>
      <c r="W126" s="866"/>
      <c r="X126" s="866"/>
      <c r="Y126" s="867"/>
      <c r="Z126" s="867"/>
      <c r="AA126" s="867"/>
      <c r="AB126" s="867"/>
      <c r="AC126" s="867"/>
      <c r="AD126" s="867"/>
      <c r="AE126" s="867"/>
      <c r="AF126" s="867"/>
      <c r="AG126" s="867"/>
      <c r="AH126" s="867"/>
      <c r="AI126" s="867"/>
      <c r="AJ126" s="867"/>
      <c r="AK126" s="867"/>
      <c r="AL126" s="867"/>
      <c r="AM126" s="867"/>
      <c r="AN126" s="867"/>
      <c r="AO126" s="867"/>
      <c r="AP126" s="867"/>
      <c r="AQ126" s="867"/>
      <c r="AR126" s="867"/>
      <c r="AS126" s="867"/>
      <c r="AT126" s="867"/>
      <c r="AU126" s="867"/>
      <c r="AV126" s="867"/>
      <c r="AW126" s="867"/>
      <c r="AX126" s="867"/>
      <c r="AY126" s="867"/>
      <c r="AZ126" s="232"/>
      <c r="BA126" s="1198"/>
      <c r="BB126" s="173" t="s">
        <v>22</v>
      </c>
      <c r="BC126" s="614">
        <v>201.51264346685946</v>
      </c>
      <c r="BD126" s="631">
        <v>69.759267031342276</v>
      </c>
      <c r="BE126" s="631">
        <v>21.203836896533542</v>
      </c>
      <c r="BF126" s="631">
        <v>0</v>
      </c>
      <c r="BG126" s="649">
        <v>0</v>
      </c>
      <c r="BH126" s="667">
        <v>12.749785796423353</v>
      </c>
      <c r="BI126" s="631">
        <v>0</v>
      </c>
      <c r="BJ126" s="631">
        <v>0</v>
      </c>
      <c r="BK126" s="631">
        <v>0</v>
      </c>
      <c r="BL126" s="649">
        <v>0</v>
      </c>
      <c r="BM126" s="667">
        <v>174.60831280627173</v>
      </c>
      <c r="BN126" s="631">
        <v>74.136407734833384</v>
      </c>
      <c r="BO126" s="631">
        <v>29.486984854329716</v>
      </c>
      <c r="BP126" s="631">
        <v>1.49425620287709</v>
      </c>
      <c r="BQ126" s="649">
        <v>0</v>
      </c>
      <c r="BR126" s="667">
        <v>35.077112746750934</v>
      </c>
      <c r="BS126" s="631">
        <v>95.280581382996374</v>
      </c>
      <c r="BT126" s="631">
        <v>5.9190490904948732</v>
      </c>
      <c r="BU126" s="631">
        <v>132.76598769366802</v>
      </c>
      <c r="BV126" s="928">
        <v>23.433016480825078</v>
      </c>
      <c r="BW126" s="992"/>
      <c r="BX126" s="992"/>
      <c r="BY126" s="993"/>
      <c r="BZ126" s="993"/>
      <c r="CA126" s="993"/>
      <c r="CB126" s="993"/>
      <c r="CC126" s="993"/>
      <c r="CD126" s="993"/>
      <c r="CE126" s="993"/>
      <c r="CF126" s="993"/>
      <c r="CG126" s="993"/>
      <c r="CH126" s="993"/>
      <c r="CI126" s="993"/>
      <c r="CJ126" s="993"/>
      <c r="CK126" s="993"/>
      <c r="CL126" s="993"/>
      <c r="CM126" s="993"/>
      <c r="CN126" s="993"/>
      <c r="CO126" s="993"/>
      <c r="CP126" s="993"/>
      <c r="CQ126" s="993"/>
      <c r="CR126" s="993"/>
      <c r="CS126" s="993"/>
      <c r="CT126" s="993"/>
      <c r="CU126" s="993"/>
      <c r="CV126" s="993"/>
      <c r="CW126" s="993"/>
      <c r="CX126" s="993"/>
      <c r="CY126" s="993"/>
      <c r="CZ126" s="994"/>
    </row>
    <row r="127" s="133" customFormat="true" ht="15" customHeight="true" x14ac:dyDescent="0.2">
      <c r="A127" s="1196"/>
      <c r="B127" s="289" t="s">
        <v>19</v>
      </c>
      <c r="C127" s="510">
        <v>0.10271895077147875</v>
      </c>
      <c r="D127" s="529">
        <v>0.12710772259229994</v>
      </c>
      <c r="E127" s="529">
        <v>0</v>
      </c>
      <c r="F127" s="529">
        <v>0</v>
      </c>
      <c r="G127" s="548">
        <v>0</v>
      </c>
      <c r="H127" s="566">
        <v>0.55015440412617622</v>
      </c>
      <c r="I127" s="529">
        <v>0</v>
      </c>
      <c r="J127" s="529">
        <v>0</v>
      </c>
      <c r="K127" s="529">
        <v>0</v>
      </c>
      <c r="L127" s="584">
        <v>0</v>
      </c>
      <c r="M127" s="597">
        <v>0.13308484409519811</v>
      </c>
      <c r="N127" s="529">
        <v>0</v>
      </c>
      <c r="O127" s="529">
        <v>0</v>
      </c>
      <c r="P127" s="529">
        <v>0</v>
      </c>
      <c r="Q127" s="584">
        <v>0</v>
      </c>
      <c r="R127" s="597">
        <v>0.37726389450909792</v>
      </c>
      <c r="S127" s="529">
        <v>0</v>
      </c>
      <c r="T127" s="529">
        <v>0</v>
      </c>
      <c r="U127" s="529">
        <v>3.607359403889495E-2</v>
      </c>
      <c r="V127" s="806">
        <v>0</v>
      </c>
      <c r="W127" s="866"/>
      <c r="X127" s="866"/>
      <c r="Y127" s="867"/>
      <c r="Z127" s="867"/>
      <c r="AA127" s="867"/>
      <c r="AB127" s="867"/>
      <c r="AC127" s="867"/>
      <c r="AD127" s="867"/>
      <c r="AE127" s="867"/>
      <c r="AF127" s="867"/>
      <c r="AG127" s="867"/>
      <c r="AH127" s="867"/>
      <c r="AI127" s="867"/>
      <c r="AJ127" s="867"/>
      <c r="AK127" s="867"/>
      <c r="AL127" s="867"/>
      <c r="AM127" s="867"/>
      <c r="AN127" s="867"/>
      <c r="AO127" s="867"/>
      <c r="AP127" s="867"/>
      <c r="AQ127" s="867"/>
      <c r="AR127" s="867"/>
      <c r="AS127" s="867"/>
      <c r="AT127" s="867"/>
      <c r="AU127" s="867"/>
      <c r="AV127" s="867"/>
      <c r="AW127" s="867"/>
      <c r="AX127" s="867"/>
      <c r="AY127" s="867"/>
      <c r="AZ127" s="232"/>
      <c r="BA127" s="1198"/>
      <c r="BB127" s="173" t="s">
        <v>19</v>
      </c>
      <c r="BC127" s="614">
        <v>2.7152047926711047</v>
      </c>
      <c r="BD127" s="631">
        <v>3.3650486632922045</v>
      </c>
      <c r="BE127" s="631">
        <v>0</v>
      </c>
      <c r="BF127" s="631">
        <v>0</v>
      </c>
      <c r="BG127" s="649">
        <v>0</v>
      </c>
      <c r="BH127" s="667">
        <v>3.3650486632922045</v>
      </c>
      <c r="BI127" s="631">
        <v>0</v>
      </c>
      <c r="BJ127" s="631">
        <v>0</v>
      </c>
      <c r="BK127" s="631">
        <v>0</v>
      </c>
      <c r="BL127" s="649">
        <v>0</v>
      </c>
      <c r="BM127" s="667">
        <v>2.7152047926711047</v>
      </c>
      <c r="BN127" s="631">
        <v>0</v>
      </c>
      <c r="BO127" s="631">
        <v>0</v>
      </c>
      <c r="BP127" s="631">
        <v>0</v>
      </c>
      <c r="BQ127" s="649">
        <v>0</v>
      </c>
      <c r="BR127" s="667">
        <v>2.7152047926711047</v>
      </c>
      <c r="BS127" s="631">
        <v>0</v>
      </c>
      <c r="BT127" s="631">
        <v>0</v>
      </c>
      <c r="BU127" s="631">
        <v>3.3650486632922045</v>
      </c>
      <c r="BV127" s="928">
        <v>0</v>
      </c>
      <c r="BW127" s="992"/>
      <c r="BX127" s="992"/>
      <c r="BY127" s="993"/>
      <c r="BZ127" s="993"/>
      <c r="CA127" s="993"/>
      <c r="CB127" s="993"/>
      <c r="CC127" s="993"/>
      <c r="CD127" s="993"/>
      <c r="CE127" s="993"/>
      <c r="CF127" s="993"/>
      <c r="CG127" s="993"/>
      <c r="CH127" s="993"/>
      <c r="CI127" s="993"/>
      <c r="CJ127" s="993"/>
      <c r="CK127" s="993"/>
      <c r="CL127" s="993"/>
      <c r="CM127" s="993"/>
      <c r="CN127" s="993"/>
      <c r="CO127" s="993"/>
      <c r="CP127" s="993"/>
      <c r="CQ127" s="993"/>
      <c r="CR127" s="993"/>
      <c r="CS127" s="993"/>
      <c r="CT127" s="993"/>
      <c r="CU127" s="993"/>
      <c r="CV127" s="993"/>
      <c r="CW127" s="993"/>
      <c r="CX127" s="993"/>
      <c r="CY127" s="993"/>
      <c r="CZ127" s="994"/>
    </row>
    <row r="128" s="133" customFormat="true" ht="15" customHeight="true" x14ac:dyDescent="0.2">
      <c r="A128" s="1196" t="s">
        <v>109</v>
      </c>
      <c r="B128" s="289" t="s">
        <v>49</v>
      </c>
      <c r="C128" s="510">
        <v>10.721945648543208</v>
      </c>
      <c r="D128" s="529">
        <v>10.031366591519616</v>
      </c>
      <c r="E128" s="529">
        <v>5.8299032535713797</v>
      </c>
      <c r="F128" s="529">
        <v>2.1888867329449448</v>
      </c>
      <c r="G128" s="548">
        <v>2.3299160891707258</v>
      </c>
      <c r="H128" s="566">
        <v>11.903299406973117</v>
      </c>
      <c r="I128" s="529">
        <v>2.6328852700373933</v>
      </c>
      <c r="J128" s="529">
        <v>0.98975975778789171</v>
      </c>
      <c r="K128" s="529">
        <v>1.7257260933534813</v>
      </c>
      <c r="L128" s="584">
        <v>2.205975994946562</v>
      </c>
      <c r="M128" s="597">
        <v>11.684874481936971</v>
      </c>
      <c r="N128" s="529">
        <v>9.5722819796040284</v>
      </c>
      <c r="O128" s="529">
        <v>7.7994363980962973</v>
      </c>
      <c r="P128" s="529">
        <v>3.242969405860042</v>
      </c>
      <c r="Q128" s="584">
        <v>2.3578354041468375</v>
      </c>
      <c r="R128" s="597">
        <v>2.2416860198045376</v>
      </c>
      <c r="S128" s="529">
        <v>10.186315678707764</v>
      </c>
      <c r="T128" s="529">
        <v>6.0944673753015284</v>
      </c>
      <c r="U128" s="529">
        <v>5.9582260863484668</v>
      </c>
      <c r="V128" s="806">
        <v>6.505189819926203</v>
      </c>
      <c r="W128" s="866"/>
      <c r="X128" s="866"/>
      <c r="Y128" s="867"/>
      <c r="Z128" s="867"/>
      <c r="AA128" s="867"/>
      <c r="AB128" s="867"/>
      <c r="AC128" s="867"/>
      <c r="AD128" s="867"/>
      <c r="AE128" s="867"/>
      <c r="AF128" s="867"/>
      <c r="AG128" s="867"/>
      <c r="AH128" s="867"/>
      <c r="AI128" s="867"/>
      <c r="AJ128" s="867"/>
      <c r="AK128" s="867"/>
      <c r="AL128" s="867"/>
      <c r="AM128" s="867"/>
      <c r="AN128" s="867"/>
      <c r="AO128" s="867"/>
      <c r="AP128" s="867"/>
      <c r="AQ128" s="867"/>
      <c r="AR128" s="867"/>
      <c r="AS128" s="867"/>
      <c r="AT128" s="867"/>
      <c r="AU128" s="867"/>
      <c r="AV128" s="867"/>
      <c r="AW128" s="867"/>
      <c r="AX128" s="867"/>
      <c r="AY128" s="867"/>
      <c r="AZ128" s="232"/>
      <c r="BA128" s="1198" t="s">
        <v>109</v>
      </c>
      <c r="BB128" s="173" t="s">
        <v>49</v>
      </c>
      <c r="BC128" s="614">
        <v>261.51961945829026</v>
      </c>
      <c r="BD128" s="631">
        <v>258.23493747886533</v>
      </c>
      <c r="BE128" s="631">
        <v>152.86788109732566</v>
      </c>
      <c r="BF128" s="631">
        <v>58.097254601739664</v>
      </c>
      <c r="BG128" s="649">
        <v>61.51294521374605</v>
      </c>
      <c r="BH128" s="667">
        <v>70.888966699344223</v>
      </c>
      <c r="BI128" s="631">
        <v>15.990602892193646</v>
      </c>
      <c r="BJ128" s="631">
        <v>6.0282748093882645</v>
      </c>
      <c r="BK128" s="631">
        <v>10.54081798675411</v>
      </c>
      <c r="BL128" s="649">
        <v>13.493212152385816</v>
      </c>
      <c r="BM128" s="667">
        <v>217.67546386567065</v>
      </c>
      <c r="BN128" s="631">
        <v>187.13422909943876</v>
      </c>
      <c r="BO128" s="631">
        <v>156.57709147166671</v>
      </c>
      <c r="BP128" s="631">
        <v>65.725759950741846</v>
      </c>
      <c r="BQ128" s="649">
        <v>48.178218922382989</v>
      </c>
      <c r="BR128" s="667">
        <v>15.286446327927223</v>
      </c>
      <c r="BS128" s="631">
        <v>86.105055607614489</v>
      </c>
      <c r="BT128" s="631">
        <v>9.5473440511777952</v>
      </c>
      <c r="BU128" s="631">
        <v>547.68948079217057</v>
      </c>
      <c r="BV128" s="928">
        <v>133.60431107107701</v>
      </c>
      <c r="BW128" s="992"/>
      <c r="BX128" s="992"/>
      <c r="BY128" s="993"/>
      <c r="BZ128" s="993"/>
      <c r="CA128" s="993"/>
      <c r="CB128" s="993"/>
      <c r="CC128" s="993"/>
      <c r="CD128" s="993"/>
      <c r="CE128" s="993"/>
      <c r="CF128" s="993"/>
      <c r="CG128" s="993"/>
      <c r="CH128" s="993"/>
      <c r="CI128" s="993"/>
      <c r="CJ128" s="993"/>
      <c r="CK128" s="993"/>
      <c r="CL128" s="993"/>
      <c r="CM128" s="993"/>
      <c r="CN128" s="993"/>
      <c r="CO128" s="993"/>
      <c r="CP128" s="993"/>
      <c r="CQ128" s="993"/>
      <c r="CR128" s="993"/>
      <c r="CS128" s="993"/>
      <c r="CT128" s="993"/>
      <c r="CU128" s="993"/>
      <c r="CV128" s="993"/>
      <c r="CW128" s="993"/>
      <c r="CX128" s="993"/>
      <c r="CY128" s="993"/>
      <c r="CZ128" s="994"/>
    </row>
    <row r="129" s="133" customFormat="true" ht="15" customHeight="true" x14ac:dyDescent="0.2">
      <c r="A129" s="1199"/>
      <c r="B129" s="290" t="s">
        <v>48</v>
      </c>
      <c r="C129" s="511">
        <v>89.278054351456731</v>
      </c>
      <c r="D129" s="530">
        <v>89.968633408480443</v>
      </c>
      <c r="E129" s="530">
        <v>94.170096746428626</v>
      </c>
      <c r="F129" s="530">
        <v>97.811113267055021</v>
      </c>
      <c r="G129" s="549">
        <v>97.670083910829291</v>
      </c>
      <c r="H129" s="567">
        <v>88.096700593026895</v>
      </c>
      <c r="I129" s="530">
        <v>97.367114729962594</v>
      </c>
      <c r="J129" s="530">
        <v>99.010240242212106</v>
      </c>
      <c r="K129" s="530">
        <v>98.274273906646528</v>
      </c>
      <c r="L129" s="585">
        <v>97.79402400505343</v>
      </c>
      <c r="M129" s="598">
        <v>88.315125518063027</v>
      </c>
      <c r="N129" s="530">
        <v>90.427718020396014</v>
      </c>
      <c r="O129" s="530">
        <v>92.200563601903696</v>
      </c>
      <c r="P129" s="530">
        <v>96.757030594139948</v>
      </c>
      <c r="Q129" s="585">
        <v>97.64216459585316</v>
      </c>
      <c r="R129" s="598">
        <v>97.758313980195481</v>
      </c>
      <c r="S129" s="530">
        <v>89.813684321292243</v>
      </c>
      <c r="T129" s="530">
        <v>93.905532624698523</v>
      </c>
      <c r="U129" s="530">
        <v>94.041773913651625</v>
      </c>
      <c r="V129" s="807">
        <v>93.494810180073841</v>
      </c>
      <c r="W129" s="868"/>
      <c r="X129" s="868"/>
      <c r="Y129" s="869"/>
      <c r="Z129" s="869"/>
      <c r="AA129" s="869"/>
      <c r="AB129" s="869"/>
      <c r="AC129" s="869"/>
      <c r="AD129" s="869"/>
      <c r="AE129" s="869"/>
      <c r="AF129" s="869"/>
      <c r="AG129" s="869"/>
      <c r="AH129" s="869"/>
      <c r="AI129" s="869"/>
      <c r="AJ129" s="869"/>
      <c r="AK129" s="869"/>
      <c r="AL129" s="869"/>
      <c r="AM129" s="869"/>
      <c r="AN129" s="869"/>
      <c r="AO129" s="869"/>
      <c r="AP129" s="869"/>
      <c r="AQ129" s="869"/>
      <c r="AR129" s="869"/>
      <c r="AS129" s="869"/>
      <c r="AT129" s="869"/>
      <c r="AU129" s="869"/>
      <c r="AV129" s="869"/>
      <c r="AW129" s="869"/>
      <c r="AX129" s="869"/>
      <c r="AY129" s="869"/>
      <c r="AZ129" s="232"/>
      <c r="BA129" s="1200"/>
      <c r="BB129" s="174" t="s">
        <v>48</v>
      </c>
      <c r="BC129" s="615">
        <v>2177.5863789369059</v>
      </c>
      <c r="BD129" s="632">
        <v>2316.0398148482395</v>
      </c>
      <c r="BE129" s="632">
        <v>2469.2662169887667</v>
      </c>
      <c r="BF129" s="632">
        <v>2596.0946561681317</v>
      </c>
      <c r="BG129" s="650">
        <v>2578.6227017159258</v>
      </c>
      <c r="BH129" s="668">
        <v>524.65151561278265</v>
      </c>
      <c r="BI129" s="632">
        <v>591.35082114055729</v>
      </c>
      <c r="BJ129" s="632">
        <v>603.03617360397504</v>
      </c>
      <c r="BK129" s="632">
        <v>600.26399207849136</v>
      </c>
      <c r="BL129" s="650">
        <v>598.17310621626336</v>
      </c>
      <c r="BM129" s="668">
        <v>1645.2068820436812</v>
      </c>
      <c r="BN129" s="632">
        <v>1767.8251995735966</v>
      </c>
      <c r="BO129" s="632">
        <v>1850.9665755282253</v>
      </c>
      <c r="BP129" s="632">
        <v>1960.9896272488866</v>
      </c>
      <c r="BQ129" s="650">
        <v>1995.1458756115128</v>
      </c>
      <c r="BR129" s="668">
        <v>666.63092269149149</v>
      </c>
      <c r="BS129" s="632">
        <v>759.19621252015452</v>
      </c>
      <c r="BT129" s="632">
        <v>147.10857784069117</v>
      </c>
      <c r="BU129" s="632">
        <v>8644.4672594000385</v>
      </c>
      <c r="BV129" s="929">
        <v>1920.2067962056158</v>
      </c>
      <c r="BW129" s="995"/>
      <c r="BX129" s="995"/>
      <c r="BY129" s="996"/>
      <c r="BZ129" s="996"/>
      <c r="CA129" s="996"/>
      <c r="CB129" s="996"/>
      <c r="CC129" s="996"/>
      <c r="CD129" s="996"/>
      <c r="CE129" s="996"/>
      <c r="CF129" s="996"/>
      <c r="CG129" s="996"/>
      <c r="CH129" s="996"/>
      <c r="CI129" s="996"/>
      <c r="CJ129" s="996"/>
      <c r="CK129" s="996"/>
      <c r="CL129" s="996"/>
      <c r="CM129" s="996"/>
      <c r="CN129" s="996"/>
      <c r="CO129" s="996"/>
      <c r="CP129" s="996"/>
      <c r="CQ129" s="996"/>
      <c r="CR129" s="996"/>
      <c r="CS129" s="996"/>
      <c r="CT129" s="996"/>
      <c r="CU129" s="996"/>
      <c r="CV129" s="996"/>
      <c r="CW129" s="996"/>
      <c r="CX129" s="996"/>
      <c r="CY129" s="996"/>
      <c r="CZ129" s="997"/>
    </row>
    <row r="130" s="134" customFormat="true" ht="15" hidden="true" customHeight="true" x14ac:dyDescent="0.2">
      <c r="A130" s="1171" t="s">
        <v>47</v>
      </c>
      <c r="B130" s="274" t="s">
        <v>42</v>
      </c>
      <c r="C130" s="324"/>
      <c r="D130" s="325"/>
      <c r="E130" s="325"/>
      <c r="F130" s="325"/>
      <c r="G130" s="326"/>
      <c r="H130" s="327"/>
      <c r="I130" s="325"/>
      <c r="J130" s="325"/>
      <c r="K130" s="325"/>
      <c r="L130" s="328"/>
      <c r="M130" s="324"/>
      <c r="N130" s="325"/>
      <c r="O130" s="325"/>
      <c r="P130" s="325"/>
      <c r="Q130" s="328"/>
      <c r="R130" s="324"/>
      <c r="S130" s="327"/>
      <c r="T130" s="327"/>
      <c r="U130" s="327"/>
      <c r="V130" s="808"/>
      <c r="W130" s="844"/>
      <c r="X130" s="844"/>
      <c r="Y130" s="844"/>
      <c r="Z130" s="844"/>
      <c r="AA130" s="844"/>
      <c r="AB130" s="844"/>
      <c r="AC130" s="844"/>
      <c r="AD130" s="844"/>
      <c r="AE130" s="844"/>
      <c r="AF130" s="844"/>
      <c r="AG130" s="844"/>
      <c r="AH130" s="844"/>
      <c r="AI130" s="844"/>
      <c r="AJ130" s="844"/>
      <c r="AK130" s="844"/>
      <c r="AL130" s="844"/>
      <c r="AM130" s="844"/>
      <c r="AN130" s="844"/>
      <c r="AO130" s="844"/>
      <c r="AP130" s="844"/>
      <c r="AQ130" s="844"/>
      <c r="AR130" s="844"/>
      <c r="AS130" s="844"/>
      <c r="AT130" s="844"/>
      <c r="AU130" s="844"/>
      <c r="AV130" s="844"/>
      <c r="AW130" s="844"/>
      <c r="AX130" s="844"/>
      <c r="AY130" s="844"/>
      <c r="AZ130" s="233"/>
      <c r="BB130" s="136"/>
      <c r="BW130" s="233"/>
      <c r="BX130" s="233"/>
      <c r="BY130" s="233"/>
      <c r="BZ130" s="233"/>
      <c r="CA130" s="233"/>
      <c r="CB130" s="233"/>
      <c r="CC130" s="233"/>
      <c r="CD130" s="233"/>
      <c r="CE130" s="233"/>
      <c r="CF130" s="233"/>
      <c r="CG130" s="233"/>
      <c r="CH130" s="233"/>
      <c r="CI130" s="233"/>
      <c r="CJ130" s="233"/>
      <c r="CK130" s="233"/>
      <c r="CL130" s="233"/>
      <c r="CM130" s="233"/>
      <c r="CN130" s="233"/>
      <c r="CO130" s="233"/>
      <c r="CP130" s="233"/>
      <c r="CQ130" s="233"/>
      <c r="CR130" s="233"/>
      <c r="CS130" s="233"/>
      <c r="CT130" s="233"/>
      <c r="CU130" s="233"/>
      <c r="CV130" s="233"/>
      <c r="CW130" s="233"/>
      <c r="CX130" s="233"/>
      <c r="CY130" s="233"/>
      <c r="CZ130" s="233"/>
    </row>
    <row r="131" s="134" customFormat="true" ht="15" hidden="true" customHeight="true" x14ac:dyDescent="0.2">
      <c r="A131" s="1172"/>
      <c r="B131" s="265" t="s">
        <v>46</v>
      </c>
      <c r="C131" s="329"/>
      <c r="D131" s="330"/>
      <c r="E131" s="330"/>
      <c r="F131" s="330"/>
      <c r="G131" s="331"/>
      <c r="H131" s="332"/>
      <c r="I131" s="330"/>
      <c r="J131" s="330"/>
      <c r="K131" s="330"/>
      <c r="L131" s="333"/>
      <c r="M131" s="329"/>
      <c r="N131" s="330"/>
      <c r="O131" s="330"/>
      <c r="P131" s="330"/>
      <c r="Q131" s="333"/>
      <c r="R131" s="329"/>
      <c r="S131" s="332"/>
      <c r="T131" s="332"/>
      <c r="U131" s="332"/>
      <c r="V131" s="809"/>
      <c r="W131" s="844"/>
      <c r="X131" s="844"/>
      <c r="Y131" s="844"/>
      <c r="Z131" s="844"/>
      <c r="AA131" s="844"/>
      <c r="AB131" s="844"/>
      <c r="AC131" s="844"/>
      <c r="AD131" s="844"/>
      <c r="AE131" s="844"/>
      <c r="AF131" s="844"/>
      <c r="AG131" s="844"/>
      <c r="AH131" s="844"/>
      <c r="AI131" s="844"/>
      <c r="AJ131" s="844"/>
      <c r="AK131" s="844"/>
      <c r="AL131" s="844"/>
      <c r="AM131" s="844"/>
      <c r="AN131" s="844"/>
      <c r="AO131" s="844"/>
      <c r="AP131" s="844"/>
      <c r="AQ131" s="844"/>
      <c r="AR131" s="844"/>
      <c r="AS131" s="844"/>
      <c r="AT131" s="844"/>
      <c r="AU131" s="844"/>
      <c r="AV131" s="844"/>
      <c r="AW131" s="844"/>
      <c r="AX131" s="844"/>
      <c r="AY131" s="844"/>
      <c r="AZ131" s="233"/>
      <c r="BB131" s="136"/>
      <c r="BW131" s="233"/>
      <c r="BX131" s="233"/>
      <c r="BY131" s="233"/>
      <c r="BZ131" s="233"/>
      <c r="CA131" s="233"/>
      <c r="CB131" s="233"/>
      <c r="CC131" s="233"/>
      <c r="CD131" s="233"/>
      <c r="CE131" s="233"/>
      <c r="CF131" s="233"/>
      <c r="CG131" s="233"/>
      <c r="CH131" s="233"/>
      <c r="CI131" s="233"/>
      <c r="CJ131" s="233"/>
      <c r="CK131" s="233"/>
      <c r="CL131" s="233"/>
      <c r="CM131" s="233"/>
      <c r="CN131" s="233"/>
      <c r="CO131" s="233"/>
      <c r="CP131" s="233"/>
      <c r="CQ131" s="233"/>
      <c r="CR131" s="233"/>
      <c r="CS131" s="233"/>
      <c r="CT131" s="233"/>
      <c r="CU131" s="233"/>
      <c r="CV131" s="233"/>
      <c r="CW131" s="233"/>
      <c r="CX131" s="233"/>
      <c r="CY131" s="233"/>
      <c r="CZ131" s="233"/>
    </row>
    <row r="132" s="134" customFormat="true" ht="15" hidden="true" customHeight="true" x14ac:dyDescent="0.2">
      <c r="A132" s="1173"/>
      <c r="B132" s="266" t="s">
        <v>46</v>
      </c>
      <c r="C132" s="334"/>
      <c r="D132" s="335"/>
      <c r="E132" s="335"/>
      <c r="F132" s="335"/>
      <c r="G132" s="336"/>
      <c r="H132" s="337"/>
      <c r="I132" s="335"/>
      <c r="J132" s="335"/>
      <c r="K132" s="335"/>
      <c r="L132" s="338"/>
      <c r="M132" s="334"/>
      <c r="N132" s="335"/>
      <c r="O132" s="335"/>
      <c r="P132" s="335"/>
      <c r="Q132" s="338"/>
      <c r="R132" s="441"/>
      <c r="S132" s="442"/>
      <c r="T132" s="442"/>
      <c r="U132" s="442"/>
      <c r="V132" s="810"/>
      <c r="W132" s="844"/>
      <c r="X132" s="844"/>
      <c r="Y132" s="844"/>
      <c r="Z132" s="844"/>
      <c r="AA132" s="844"/>
      <c r="AB132" s="844"/>
      <c r="AC132" s="844"/>
      <c r="AD132" s="844"/>
      <c r="AE132" s="844"/>
      <c r="AF132" s="844"/>
      <c r="AG132" s="844"/>
      <c r="AH132" s="844"/>
      <c r="AI132" s="844"/>
      <c r="AJ132" s="844"/>
      <c r="AK132" s="844"/>
      <c r="AL132" s="844"/>
      <c r="AM132" s="844"/>
      <c r="AN132" s="844"/>
      <c r="AO132" s="844"/>
      <c r="AP132" s="844"/>
      <c r="AQ132" s="844"/>
      <c r="AR132" s="844"/>
      <c r="AS132" s="844"/>
      <c r="AT132" s="844"/>
      <c r="AU132" s="844"/>
      <c r="AV132" s="844"/>
      <c r="AW132" s="844"/>
      <c r="AX132" s="844"/>
      <c r="AY132" s="844"/>
      <c r="AZ132" s="233"/>
      <c r="BB132" s="136"/>
      <c r="BW132" s="233"/>
      <c r="BX132" s="233"/>
      <c r="BY132" s="233"/>
      <c r="BZ132" s="233"/>
      <c r="CA132" s="233"/>
      <c r="CB132" s="233"/>
      <c r="CC132" s="233"/>
      <c r="CD132" s="233"/>
      <c r="CE132" s="233"/>
      <c r="CF132" s="233"/>
      <c r="CG132" s="233"/>
      <c r="CH132" s="233"/>
      <c r="CI132" s="233"/>
      <c r="CJ132" s="233"/>
      <c r="CK132" s="233"/>
      <c r="CL132" s="233"/>
      <c r="CM132" s="233"/>
      <c r="CN132" s="233"/>
      <c r="CO132" s="233"/>
      <c r="CP132" s="233"/>
      <c r="CQ132" s="233"/>
      <c r="CR132" s="233"/>
      <c r="CS132" s="233"/>
      <c r="CT132" s="233"/>
      <c r="CU132" s="233"/>
      <c r="CV132" s="233"/>
      <c r="CW132" s="233"/>
      <c r="CX132" s="233"/>
      <c r="CY132" s="233"/>
      <c r="CZ132" s="233"/>
    </row>
    <row r="133" s="133" customFormat="true" ht="15" customHeight="true" x14ac:dyDescent="0.2">
      <c r="B133" s="200"/>
      <c r="C133" s="1244" t="s">
        <v>115</v>
      </c>
      <c r="D133" s="1245"/>
      <c r="E133" s="1245"/>
      <c r="F133" s="1245"/>
      <c r="G133" s="1246"/>
      <c r="H133" s="1247" t="s">
        <v>38</v>
      </c>
      <c r="I133" s="1248"/>
      <c r="J133" s="1248"/>
      <c r="K133" s="1248"/>
      <c r="L133" s="1249"/>
      <c r="M133" s="1250" t="s">
        <v>37</v>
      </c>
      <c r="N133" s="1251"/>
      <c r="O133" s="1251"/>
      <c r="P133" s="1251"/>
      <c r="Q133" s="1252"/>
      <c r="R133" s="692" t="s">
        <v>141</v>
      </c>
      <c r="S133" s="437"/>
      <c r="T133" s="437"/>
      <c r="U133" s="437"/>
      <c r="V133" s="437"/>
      <c r="W133" s="870"/>
      <c r="X133" s="870"/>
      <c r="Y133" s="871"/>
      <c r="Z133" s="832"/>
      <c r="AA133" s="832"/>
      <c r="AB133" s="832"/>
      <c r="AC133" s="832"/>
      <c r="AD133" s="832"/>
      <c r="AE133" s="832"/>
      <c r="AF133" s="832"/>
      <c r="AG133" s="832"/>
      <c r="AH133" s="832"/>
      <c r="AI133" s="832"/>
      <c r="AJ133" s="832"/>
      <c r="AK133" s="832"/>
      <c r="AL133" s="832"/>
      <c r="AM133" s="832"/>
      <c r="AN133" s="832"/>
      <c r="AO133" s="832"/>
      <c r="AP133" s="832"/>
      <c r="AQ133" s="832"/>
      <c r="AR133" s="832"/>
      <c r="AS133" s="832"/>
      <c r="AT133" s="832"/>
      <c r="AU133" s="832"/>
      <c r="AV133" s="832"/>
      <c r="AW133" s="832"/>
      <c r="AX133" s="832"/>
      <c r="AY133" s="832"/>
      <c r="AZ133" s="232"/>
      <c r="BA133" s="234" t="s">
        <v>131</v>
      </c>
      <c r="BB133" s="119" t="s">
        <v>99</v>
      </c>
      <c r="BC133" s="1253" t="s">
        <v>115</v>
      </c>
      <c r="BD133" s="1240"/>
      <c r="BE133" s="1240"/>
      <c r="BF133" s="1240"/>
      <c r="BG133" s="1241"/>
      <c r="BH133" s="1239" t="s">
        <v>38</v>
      </c>
      <c r="BI133" s="1240"/>
      <c r="BJ133" s="1240"/>
      <c r="BK133" s="1240"/>
      <c r="BL133" s="1241"/>
      <c r="BM133" s="1239" t="s">
        <v>37</v>
      </c>
      <c r="BN133" s="1240"/>
      <c r="BO133" s="1240"/>
      <c r="BP133" s="1240"/>
      <c r="BQ133" s="1241"/>
      <c r="BR133" s="698" t="s">
        <v>141</v>
      </c>
      <c r="BS133" s="491"/>
      <c r="BT133" s="491"/>
      <c r="BU133" s="491"/>
      <c r="BV133" s="491"/>
      <c r="BW133" s="998"/>
      <c r="BX133" s="998"/>
      <c r="BY133" s="999"/>
      <c r="BZ133" s="232"/>
      <c r="CA133" s="232"/>
      <c r="CB133" s="232"/>
      <c r="CC133" s="232"/>
      <c r="CD133" s="232"/>
      <c r="CE133" s="232"/>
      <c r="CF133" s="232"/>
      <c r="CG133" s="232"/>
      <c r="CH133" s="232"/>
      <c r="CI133" s="232"/>
      <c r="CJ133" s="232"/>
      <c r="CK133" s="232"/>
      <c r="CL133" s="232"/>
      <c r="CM133" s="232"/>
      <c r="CN133" s="232"/>
      <c r="CO133" s="232"/>
      <c r="CP133" s="232"/>
      <c r="CQ133" s="232"/>
      <c r="CR133" s="232"/>
      <c r="CS133" s="232"/>
      <c r="CT133" s="232"/>
      <c r="CU133" s="232"/>
      <c r="CV133" s="232"/>
      <c r="CW133" s="232"/>
      <c r="CX133" s="232"/>
      <c r="CY133" s="232"/>
      <c r="CZ133" s="232"/>
    </row>
    <row r="134" s="133" customFormat="true" ht="12.75" x14ac:dyDescent="0.2">
      <c r="A134" s="201" t="s">
        <v>69</v>
      </c>
      <c r="B134" s="272"/>
      <c r="C134" s="396" t="s">
        <v>0</v>
      </c>
      <c r="D134" s="397" t="s">
        <v>1</v>
      </c>
      <c r="E134" s="397" t="s">
        <v>2</v>
      </c>
      <c r="F134" s="397" t="s">
        <v>3</v>
      </c>
      <c r="G134" s="398" t="s">
        <v>4</v>
      </c>
      <c r="H134" s="317" t="s">
        <v>0</v>
      </c>
      <c r="I134" s="316" t="s">
        <v>1</v>
      </c>
      <c r="J134" s="316" t="s">
        <v>2</v>
      </c>
      <c r="K134" s="316" t="s">
        <v>3</v>
      </c>
      <c r="L134" s="318" t="s">
        <v>4</v>
      </c>
      <c r="M134" s="319" t="s">
        <v>0</v>
      </c>
      <c r="N134" s="316" t="s">
        <v>1</v>
      </c>
      <c r="O134" s="316" t="s">
        <v>2</v>
      </c>
      <c r="P134" s="316" t="s">
        <v>3</v>
      </c>
      <c r="Q134" s="318" t="s">
        <v>4</v>
      </c>
      <c r="R134" s="319" t="s">
        <v>156</v>
      </c>
      <c r="S134" s="316" t="s">
        <v>157</v>
      </c>
      <c r="T134" s="316" t="s">
        <v>158</v>
      </c>
      <c r="U134" s="316" t="s">
        <v>159</v>
      </c>
      <c r="V134" s="811" t="s">
        <v>160</v>
      </c>
      <c r="W134" s="872"/>
      <c r="X134" s="872"/>
      <c r="Y134" s="873"/>
      <c r="Z134" s="873"/>
      <c r="AA134" s="873"/>
      <c r="AB134" s="873"/>
      <c r="AC134" s="873"/>
      <c r="AD134" s="873"/>
      <c r="AE134" s="873"/>
      <c r="AF134" s="873"/>
      <c r="AG134" s="873"/>
      <c r="AH134" s="873"/>
      <c r="AI134" s="873"/>
      <c r="AJ134" s="873"/>
      <c r="AK134" s="873"/>
      <c r="AL134" s="873"/>
      <c r="AM134" s="873"/>
      <c r="AN134" s="873"/>
      <c r="AO134" s="873"/>
      <c r="AP134" s="873"/>
      <c r="AQ134" s="873"/>
      <c r="AR134" s="873"/>
      <c r="AS134" s="873"/>
      <c r="AT134" s="873"/>
      <c r="AU134" s="873"/>
      <c r="AV134" s="873"/>
      <c r="AW134" s="873"/>
      <c r="AX134" s="873"/>
      <c r="AY134" s="873"/>
      <c r="AZ134" s="232"/>
      <c r="BA134" s="215" t="s">
        <v>117</v>
      </c>
      <c r="BB134" s="214"/>
      <c r="BC134" s="472" t="s">
        <v>0</v>
      </c>
      <c r="BD134" s="187" t="s">
        <v>1</v>
      </c>
      <c r="BE134" s="187" t="s">
        <v>2</v>
      </c>
      <c r="BF134" s="187" t="s">
        <v>3</v>
      </c>
      <c r="BG134" s="473" t="s">
        <v>4</v>
      </c>
      <c r="BH134" s="485" t="s">
        <v>0</v>
      </c>
      <c r="BI134" s="187" t="s">
        <v>1</v>
      </c>
      <c r="BJ134" s="187" t="s">
        <v>2</v>
      </c>
      <c r="BK134" s="187" t="s">
        <v>3</v>
      </c>
      <c r="BL134" s="473" t="s">
        <v>4</v>
      </c>
      <c r="BM134" s="485" t="s">
        <v>0</v>
      </c>
      <c r="BN134" s="187" t="s">
        <v>1</v>
      </c>
      <c r="BO134" s="187" t="s">
        <v>2</v>
      </c>
      <c r="BP134" s="187" t="s">
        <v>3</v>
      </c>
      <c r="BQ134" s="473" t="s">
        <v>4</v>
      </c>
      <c r="BR134" s="485" t="s">
        <v>156</v>
      </c>
      <c r="BS134" s="187" t="s">
        <v>157</v>
      </c>
      <c r="BT134" s="187" t="s">
        <v>158</v>
      </c>
      <c r="BU134" s="187" t="s">
        <v>159</v>
      </c>
      <c r="BV134" s="930" t="s">
        <v>160</v>
      </c>
      <c r="BW134" s="1000"/>
      <c r="BX134" s="1000"/>
      <c r="BY134" s="1001"/>
      <c r="BZ134" s="1001"/>
      <c r="CA134" s="1001"/>
      <c r="CB134" s="1001"/>
      <c r="CC134" s="1001"/>
      <c r="CD134" s="1001"/>
      <c r="CE134" s="1001"/>
      <c r="CF134" s="1001"/>
      <c r="CG134" s="1001"/>
      <c r="CH134" s="1001"/>
      <c r="CI134" s="1001"/>
      <c r="CJ134" s="1001"/>
      <c r="CK134" s="1001"/>
      <c r="CL134" s="1001"/>
      <c r="CM134" s="1001"/>
      <c r="CN134" s="1001"/>
      <c r="CO134" s="1001"/>
      <c r="CP134" s="1001"/>
      <c r="CQ134" s="1001"/>
      <c r="CR134" s="1001"/>
      <c r="CS134" s="1001"/>
      <c r="CT134" s="1001"/>
      <c r="CU134" s="1001"/>
      <c r="CV134" s="1001"/>
      <c r="CW134" s="1001"/>
      <c r="CX134" s="1001"/>
      <c r="CY134" s="1001"/>
      <c r="CZ134" s="1001"/>
    </row>
    <row r="135" s="133" customFormat="true" ht="15" customHeight="true" x14ac:dyDescent="0.2">
      <c r="A135" s="1242" t="s">
        <v>45</v>
      </c>
      <c r="B135" s="291" t="s">
        <v>44</v>
      </c>
      <c r="C135" s="512">
        <v>1.3072111768913399</v>
      </c>
      <c r="D135" s="531">
        <v>2.6947591150146488</v>
      </c>
      <c r="E135" s="531">
        <v>4.7961421927063776</v>
      </c>
      <c r="F135" s="531">
        <v>2.162921356098785</v>
      </c>
      <c r="G135" s="550">
        <v>4.9930453674888033</v>
      </c>
      <c r="H135" s="568">
        <v>0.84772818727720545</v>
      </c>
      <c r="I135" s="531">
        <v>1.077150250235525</v>
      </c>
      <c r="J135" s="531">
        <v>3.8061433159854725</v>
      </c>
      <c r="K135" s="531">
        <v>2.081957181413495</v>
      </c>
      <c r="L135" s="586">
        <v>5.7752820723362204</v>
      </c>
      <c r="M135" s="599">
        <v>0.83690110175236287</v>
      </c>
      <c r="N135" s="531">
        <v>3.4699714705710969</v>
      </c>
      <c r="O135" s="531">
        <v>5.0080996953185331</v>
      </c>
      <c r="P135" s="531">
        <v>2.7179788872051533</v>
      </c>
      <c r="Q135" s="586">
        <v>4.6172058955650277</v>
      </c>
      <c r="R135" s="599">
        <v>0.49418505895270048</v>
      </c>
      <c r="S135" s="531">
        <v>0.40470560782195641</v>
      </c>
      <c r="T135" s="531">
        <v>0</v>
      </c>
      <c r="U135" s="531">
        <v>4.4426605953221161</v>
      </c>
      <c r="V135" s="812">
        <v>0</v>
      </c>
      <c r="W135" s="874"/>
      <c r="X135" s="874"/>
      <c r="Y135" s="875"/>
      <c r="Z135" s="875"/>
      <c r="AA135" s="875"/>
      <c r="AB135" s="875"/>
      <c r="AC135" s="875"/>
      <c r="AD135" s="875"/>
      <c r="AE135" s="875"/>
      <c r="AF135" s="875"/>
      <c r="AG135" s="875"/>
      <c r="AH135" s="875"/>
      <c r="AI135" s="875"/>
      <c r="AJ135" s="875"/>
      <c r="AK135" s="875"/>
      <c r="AL135" s="875"/>
      <c r="AM135" s="875"/>
      <c r="AN135" s="875"/>
      <c r="AO135" s="875"/>
      <c r="AP135" s="875"/>
      <c r="AQ135" s="875"/>
      <c r="AR135" s="875"/>
      <c r="AS135" s="875"/>
      <c r="AT135" s="875"/>
      <c r="AU135" s="875"/>
      <c r="AV135" s="875"/>
      <c r="AW135" s="875"/>
      <c r="AX135" s="875"/>
      <c r="AY135" s="875"/>
      <c r="AZ135" s="232"/>
      <c r="BA135" s="1243" t="s">
        <v>45</v>
      </c>
      <c r="BB135" s="175" t="s">
        <v>44</v>
      </c>
      <c r="BC135" s="616">
        <v>34.602748108654843</v>
      </c>
      <c r="BD135" s="633">
        <v>71.341027696328638</v>
      </c>
      <c r="BE135" s="633">
        <v>126.77824599551518</v>
      </c>
      <c r="BF135" s="633">
        <v>57.408083669887972</v>
      </c>
      <c r="BG135" s="651">
        <v>131.82317061444252</v>
      </c>
      <c r="BH135" s="669">
        <v>5.1851745292545877</v>
      </c>
      <c r="BI135" s="633">
        <v>6.541979668752778</v>
      </c>
      <c r="BJ135" s="633">
        <v>23.181865793329017</v>
      </c>
      <c r="BK135" s="633">
        <v>12.716694607572434</v>
      </c>
      <c r="BL135" s="651">
        <v>35.325455227263589</v>
      </c>
      <c r="BM135" s="669">
        <v>17.105743301442519</v>
      </c>
      <c r="BN135" s="633">
        <v>70.409046633898996</v>
      </c>
      <c r="BO135" s="633">
        <v>102.01652586905642</v>
      </c>
      <c r="BP135" s="633">
        <v>55.126309895939038</v>
      </c>
      <c r="BQ135" s="651">
        <v>94.344480558319759</v>
      </c>
      <c r="BR135" s="669">
        <v>3.5566977388091034</v>
      </c>
      <c r="BS135" s="633">
        <v>3.8065874911255415</v>
      </c>
      <c r="BT135" s="633">
        <v>0</v>
      </c>
      <c r="BU135" s="633">
        <v>414.58999085489455</v>
      </c>
      <c r="BV135" s="931">
        <v>0</v>
      </c>
      <c r="BW135" s="1002"/>
      <c r="BX135" s="1002"/>
      <c r="BY135" s="1003"/>
      <c r="BZ135" s="1003"/>
      <c r="CA135" s="1003"/>
      <c r="CB135" s="1003"/>
      <c r="CC135" s="1003"/>
      <c r="CD135" s="1003"/>
      <c r="CE135" s="1003"/>
      <c r="CF135" s="1003"/>
      <c r="CG135" s="1003"/>
      <c r="CH135" s="1003"/>
      <c r="CI135" s="1003"/>
      <c r="CJ135" s="1003"/>
      <c r="CK135" s="1003"/>
      <c r="CL135" s="1003"/>
      <c r="CM135" s="1003"/>
      <c r="CN135" s="1003"/>
      <c r="CO135" s="1003"/>
      <c r="CP135" s="1003"/>
      <c r="CQ135" s="1003"/>
      <c r="CR135" s="1003"/>
      <c r="CS135" s="1003"/>
      <c r="CT135" s="1003"/>
      <c r="CU135" s="1003"/>
      <c r="CV135" s="1003"/>
      <c r="CW135" s="1003"/>
      <c r="CX135" s="1003"/>
      <c r="CY135" s="1003"/>
      <c r="CZ135" s="1004"/>
    </row>
    <row r="136" s="133" customFormat="true" ht="15" customHeight="true" x14ac:dyDescent="0.2">
      <c r="A136" s="1226"/>
      <c r="B136" s="292" t="s">
        <v>43</v>
      </c>
      <c r="C136" s="513">
        <v>62.885849759257638</v>
      </c>
      <c r="D136" s="532">
        <v>86.32171075284181</v>
      </c>
      <c r="E136" s="532">
        <v>91.291195026523781</v>
      </c>
      <c r="F136" s="532">
        <v>96.679737293594243</v>
      </c>
      <c r="G136" s="551">
        <v>94.932004590793468</v>
      </c>
      <c r="H136" s="569">
        <v>87.720331757455099</v>
      </c>
      <c r="I136" s="532">
        <v>97.669999692685593</v>
      </c>
      <c r="J136" s="532">
        <v>96.193856684014506</v>
      </c>
      <c r="K136" s="532">
        <v>97.594079625079786</v>
      </c>
      <c r="L136" s="587">
        <v>94.224717927663775</v>
      </c>
      <c r="M136" s="600">
        <v>57.00577980945102</v>
      </c>
      <c r="N136" s="532">
        <v>83.246596092427367</v>
      </c>
      <c r="O136" s="532">
        <v>90.183340356848433</v>
      </c>
      <c r="P136" s="532">
        <v>94.024661368082292</v>
      </c>
      <c r="Q136" s="587">
        <v>95.38279410443495</v>
      </c>
      <c r="R136" s="600">
        <v>85.918792986825366</v>
      </c>
      <c r="S136" s="532">
        <v>61.9425431389243</v>
      </c>
      <c r="T136" s="532">
        <v>68.528385641654893</v>
      </c>
      <c r="U136" s="532">
        <v>89.385032983230559</v>
      </c>
      <c r="V136" s="813">
        <v>85.768395853561046</v>
      </c>
      <c r="W136" s="876"/>
      <c r="X136" s="876"/>
      <c r="Y136" s="877"/>
      <c r="Z136" s="877"/>
      <c r="AA136" s="877"/>
      <c r="AB136" s="877"/>
      <c r="AC136" s="877"/>
      <c r="AD136" s="877"/>
      <c r="AE136" s="877"/>
      <c r="AF136" s="877"/>
      <c r="AG136" s="877"/>
      <c r="AH136" s="877"/>
      <c r="AI136" s="877"/>
      <c r="AJ136" s="877"/>
      <c r="AK136" s="877"/>
      <c r="AL136" s="877"/>
      <c r="AM136" s="877"/>
      <c r="AN136" s="877"/>
      <c r="AO136" s="877"/>
      <c r="AP136" s="877"/>
      <c r="AQ136" s="877"/>
      <c r="AR136" s="877"/>
      <c r="AS136" s="877"/>
      <c r="AT136" s="877"/>
      <c r="AU136" s="877"/>
      <c r="AV136" s="877"/>
      <c r="AW136" s="877"/>
      <c r="AX136" s="877"/>
      <c r="AY136" s="877"/>
      <c r="AZ136" s="232"/>
      <c r="BA136" s="1227"/>
      <c r="BB136" s="176" t="s">
        <v>43</v>
      </c>
      <c r="BC136" s="617">
        <v>1664.6302122301879</v>
      </c>
      <c r="BD136" s="634">
        <v>2285.280165971154</v>
      </c>
      <c r="BE136" s="634">
        <v>2413.1347894350747</v>
      </c>
      <c r="BF136" s="634">
        <v>2566.0657666001416</v>
      </c>
      <c r="BG136" s="652">
        <v>2506.3336935464504</v>
      </c>
      <c r="BH136" s="670">
        <v>536.54607308437301</v>
      </c>
      <c r="BI136" s="634">
        <v>593.19036698634022</v>
      </c>
      <c r="BJ136" s="634">
        <v>585.88258262003421</v>
      </c>
      <c r="BK136" s="634">
        <v>596.10933268889301</v>
      </c>
      <c r="BL136" s="652">
        <v>576.34086314138563</v>
      </c>
      <c r="BM136" s="670">
        <v>1165.1630450446719</v>
      </c>
      <c r="BN136" s="634">
        <v>1689.1532152627187</v>
      </c>
      <c r="BO136" s="634">
        <v>1837.0622859350212</v>
      </c>
      <c r="BP136" s="634">
        <v>1907.0172490439954</v>
      </c>
      <c r="BQ136" s="652">
        <v>1948.9796139755758</v>
      </c>
      <c r="BR136" s="670">
        <v>618.36587570062022</v>
      </c>
      <c r="BS136" s="634">
        <v>582.62031789009779</v>
      </c>
      <c r="BT136" s="634">
        <v>111.41000307160277</v>
      </c>
      <c r="BU136" s="634">
        <v>8341.4294682115142</v>
      </c>
      <c r="BV136" s="932">
        <v>1781.6189629091834</v>
      </c>
      <c r="BW136" s="1005"/>
      <c r="BX136" s="1005"/>
      <c r="BY136" s="1006"/>
      <c r="BZ136" s="1006"/>
      <c r="CA136" s="1006"/>
      <c r="CB136" s="1006"/>
      <c r="CC136" s="1006"/>
      <c r="CD136" s="1006"/>
      <c r="CE136" s="1006"/>
      <c r="CF136" s="1006"/>
      <c r="CG136" s="1006"/>
      <c r="CH136" s="1006"/>
      <c r="CI136" s="1006"/>
      <c r="CJ136" s="1006"/>
      <c r="CK136" s="1006"/>
      <c r="CL136" s="1006"/>
      <c r="CM136" s="1006"/>
      <c r="CN136" s="1006"/>
      <c r="CO136" s="1006"/>
      <c r="CP136" s="1006"/>
      <c r="CQ136" s="1006"/>
      <c r="CR136" s="1006"/>
      <c r="CS136" s="1006"/>
      <c r="CT136" s="1006"/>
      <c r="CU136" s="1006"/>
      <c r="CV136" s="1006"/>
      <c r="CW136" s="1006"/>
      <c r="CX136" s="1006"/>
      <c r="CY136" s="1006"/>
      <c r="CZ136" s="1007"/>
    </row>
    <row r="137" s="133" customFormat="true" ht="15" customHeight="true" x14ac:dyDescent="0.2">
      <c r="A137" s="1226"/>
      <c r="B137" s="292" t="s">
        <v>42</v>
      </c>
      <c r="C137" s="513">
        <v>28.09168693881665</v>
      </c>
      <c r="D137" s="532">
        <v>8.2214110176545141</v>
      </c>
      <c r="E137" s="532">
        <v>3.1105013690216059</v>
      </c>
      <c r="F137" s="532">
        <v>1.1573413503069603</v>
      </c>
      <c r="G137" s="551">
        <v>7.4950041717781191E-2</v>
      </c>
      <c r="H137" s="569">
        <v>8.7973133271350115</v>
      </c>
      <c r="I137" s="532">
        <v>1.2528500570788739</v>
      </c>
      <c r="J137" s="532">
        <v>0</v>
      </c>
      <c r="K137" s="532">
        <v>0.3239631935066834</v>
      </c>
      <c r="L137" s="587">
        <v>0</v>
      </c>
      <c r="M137" s="600">
        <v>33.481738926626981</v>
      </c>
      <c r="N137" s="532">
        <v>9.6297653009002726</v>
      </c>
      <c r="O137" s="532">
        <v>3.3610125175825898</v>
      </c>
      <c r="P137" s="532">
        <v>3.1836860883556848</v>
      </c>
      <c r="Q137" s="587">
        <v>0</v>
      </c>
      <c r="R137" s="600">
        <v>8.3359716703055273</v>
      </c>
      <c r="S137" s="532">
        <v>27.522789524505136</v>
      </c>
      <c r="T137" s="532">
        <v>27.83080233498827</v>
      </c>
      <c r="U137" s="532">
        <v>4.7135543908535444</v>
      </c>
      <c r="V137" s="813">
        <v>13.103522174136288</v>
      </c>
      <c r="W137" s="876"/>
      <c r="X137" s="876"/>
      <c r="Y137" s="877"/>
      <c r="Z137" s="877"/>
      <c r="AA137" s="877"/>
      <c r="AB137" s="877"/>
      <c r="AC137" s="877"/>
      <c r="AD137" s="877"/>
      <c r="AE137" s="877"/>
      <c r="AF137" s="877"/>
      <c r="AG137" s="877"/>
      <c r="AH137" s="877"/>
      <c r="AI137" s="877"/>
      <c r="AJ137" s="877"/>
      <c r="AK137" s="877"/>
      <c r="AL137" s="877"/>
      <c r="AM137" s="877"/>
      <c r="AN137" s="877"/>
      <c r="AO137" s="877"/>
      <c r="AP137" s="877"/>
      <c r="AQ137" s="877"/>
      <c r="AR137" s="877"/>
      <c r="AS137" s="877"/>
      <c r="AT137" s="877"/>
      <c r="AU137" s="877"/>
      <c r="AV137" s="877"/>
      <c r="AW137" s="877"/>
      <c r="AX137" s="877"/>
      <c r="AY137" s="877"/>
      <c r="AZ137" s="232"/>
      <c r="BA137" s="1227"/>
      <c r="BB137" s="176" t="s">
        <v>42</v>
      </c>
      <c r="BC137" s="617">
        <v>743.6056119124371</v>
      </c>
      <c r="BD137" s="634">
        <v>217.65355865962204</v>
      </c>
      <c r="BE137" s="634">
        <v>82.22106265550201</v>
      </c>
      <c r="BF137" s="634">
        <v>30.718060499842149</v>
      </c>
      <c r="BG137" s="652">
        <v>1.978782768779801</v>
      </c>
      <c r="BH137" s="670">
        <v>53.809234698499154</v>
      </c>
      <c r="BI137" s="634">
        <v>7.6090773776579663</v>
      </c>
      <c r="BJ137" s="634">
        <v>0</v>
      </c>
      <c r="BK137" s="634">
        <v>1.978782768779801</v>
      </c>
      <c r="BL137" s="652">
        <v>0</v>
      </c>
      <c r="BM137" s="670">
        <v>684.34613141932061</v>
      </c>
      <c r="BN137" s="634">
        <v>195.39716677641701</v>
      </c>
      <c r="BO137" s="634">
        <v>68.464855195814636</v>
      </c>
      <c r="BP137" s="634">
        <v>64.571828259694016</v>
      </c>
      <c r="BQ137" s="652">
        <v>0</v>
      </c>
      <c r="BR137" s="670">
        <v>59.994795579989692</v>
      </c>
      <c r="BS137" s="634">
        <v>258.87436274654556</v>
      </c>
      <c r="BT137" s="634">
        <v>45.245918820266191</v>
      </c>
      <c r="BU137" s="634">
        <v>439.86985498187261</v>
      </c>
      <c r="BV137" s="932">
        <v>272.1921443675094</v>
      </c>
      <c r="BW137" s="1005"/>
      <c r="BX137" s="1005"/>
      <c r="BY137" s="1006"/>
      <c r="BZ137" s="1006"/>
      <c r="CA137" s="1006"/>
      <c r="CB137" s="1006"/>
      <c r="CC137" s="1006"/>
      <c r="CD137" s="1006"/>
      <c r="CE137" s="1006"/>
      <c r="CF137" s="1006"/>
      <c r="CG137" s="1006"/>
      <c r="CH137" s="1006"/>
      <c r="CI137" s="1006"/>
      <c r="CJ137" s="1006"/>
      <c r="CK137" s="1006"/>
      <c r="CL137" s="1006"/>
      <c r="CM137" s="1006"/>
      <c r="CN137" s="1006"/>
      <c r="CO137" s="1006"/>
      <c r="CP137" s="1006"/>
      <c r="CQ137" s="1006"/>
      <c r="CR137" s="1006"/>
      <c r="CS137" s="1006"/>
      <c r="CT137" s="1006"/>
      <c r="CU137" s="1006"/>
      <c r="CV137" s="1006"/>
      <c r="CW137" s="1006"/>
      <c r="CX137" s="1006"/>
      <c r="CY137" s="1006"/>
      <c r="CZ137" s="1007"/>
    </row>
    <row r="138" s="133" customFormat="true" ht="15" customHeight="true" x14ac:dyDescent="0.2">
      <c r="A138" s="1226"/>
      <c r="B138" s="292" t="s">
        <v>41</v>
      </c>
      <c r="C138" s="513">
        <v>7.6126780161403369</v>
      </c>
      <c r="D138" s="532">
        <v>2.6350113918967919</v>
      </c>
      <c r="E138" s="532">
        <v>0.80216141174824529</v>
      </c>
      <c r="F138" s="532">
        <v>0</v>
      </c>
      <c r="G138" s="551">
        <v>0</v>
      </c>
      <c r="H138" s="569">
        <v>2.084472324006502</v>
      </c>
      <c r="I138" s="532">
        <v>0</v>
      </c>
      <c r="J138" s="532">
        <v>0</v>
      </c>
      <c r="K138" s="532">
        <v>0</v>
      </c>
      <c r="L138" s="587">
        <v>0</v>
      </c>
      <c r="M138" s="600">
        <v>8.5427383532855288</v>
      </c>
      <c r="N138" s="532">
        <v>3.6536671361012663</v>
      </c>
      <c r="O138" s="532">
        <v>1.4475474302504467</v>
      </c>
      <c r="P138" s="532">
        <v>7.3673656356861586E-2</v>
      </c>
      <c r="Q138" s="587">
        <v>0</v>
      </c>
      <c r="R138" s="600">
        <v>4.8737863894073286</v>
      </c>
      <c r="S138" s="532">
        <v>10.129961728748611</v>
      </c>
      <c r="T138" s="532">
        <v>3.6408120233568897</v>
      </c>
      <c r="U138" s="532">
        <v>1.4226928650868478</v>
      </c>
      <c r="V138" s="813">
        <v>1.1280819723026678</v>
      </c>
      <c r="W138" s="876"/>
      <c r="X138" s="876"/>
      <c r="Y138" s="877"/>
      <c r="Z138" s="877"/>
      <c r="AA138" s="877"/>
      <c r="AB138" s="877"/>
      <c r="AC138" s="877"/>
      <c r="AD138" s="877"/>
      <c r="AE138" s="877"/>
      <c r="AF138" s="877"/>
      <c r="AG138" s="877"/>
      <c r="AH138" s="877"/>
      <c r="AI138" s="877"/>
      <c r="AJ138" s="877"/>
      <c r="AK138" s="877"/>
      <c r="AL138" s="877"/>
      <c r="AM138" s="877"/>
      <c r="AN138" s="877"/>
      <c r="AO138" s="877"/>
      <c r="AP138" s="877"/>
      <c r="AQ138" s="877"/>
      <c r="AR138" s="877"/>
      <c r="AS138" s="877"/>
      <c r="AT138" s="877"/>
      <c r="AU138" s="877"/>
      <c r="AV138" s="877"/>
      <c r="AW138" s="877"/>
      <c r="AX138" s="877"/>
      <c r="AY138" s="877"/>
      <c r="AZ138" s="232"/>
      <c r="BA138" s="1227"/>
      <c r="BB138" s="176" t="s">
        <v>41</v>
      </c>
      <c r="BC138" s="617">
        <v>201.51264346685946</v>
      </c>
      <c r="BD138" s="634">
        <v>69.759267031342276</v>
      </c>
      <c r="BE138" s="634">
        <v>21.203836896533542</v>
      </c>
      <c r="BF138" s="634">
        <v>0</v>
      </c>
      <c r="BG138" s="652">
        <v>0</v>
      </c>
      <c r="BH138" s="670">
        <v>12.749785796423353</v>
      </c>
      <c r="BI138" s="634">
        <v>0</v>
      </c>
      <c r="BJ138" s="634">
        <v>0</v>
      </c>
      <c r="BK138" s="634">
        <v>0</v>
      </c>
      <c r="BL138" s="652">
        <v>0</v>
      </c>
      <c r="BM138" s="670">
        <v>174.60831280627173</v>
      </c>
      <c r="BN138" s="634">
        <v>74.136407734833384</v>
      </c>
      <c r="BO138" s="634">
        <v>29.486984854329716</v>
      </c>
      <c r="BP138" s="634">
        <v>1.49425620287709</v>
      </c>
      <c r="BQ138" s="652">
        <v>0</v>
      </c>
      <c r="BR138" s="670">
        <v>35.077112746750934</v>
      </c>
      <c r="BS138" s="634">
        <v>95.280581382996374</v>
      </c>
      <c r="BT138" s="634">
        <v>5.9190490904948732</v>
      </c>
      <c r="BU138" s="634">
        <v>132.76598769366802</v>
      </c>
      <c r="BV138" s="932">
        <v>23.433016480825078</v>
      </c>
      <c r="BW138" s="1005"/>
      <c r="BX138" s="1005"/>
      <c r="BY138" s="1006"/>
      <c r="BZ138" s="1006"/>
      <c r="CA138" s="1006"/>
      <c r="CB138" s="1006"/>
      <c r="CC138" s="1006"/>
      <c r="CD138" s="1006"/>
      <c r="CE138" s="1006"/>
      <c r="CF138" s="1006"/>
      <c r="CG138" s="1006"/>
      <c r="CH138" s="1006"/>
      <c r="CI138" s="1006"/>
      <c r="CJ138" s="1006"/>
      <c r="CK138" s="1006"/>
      <c r="CL138" s="1006"/>
      <c r="CM138" s="1006"/>
      <c r="CN138" s="1006"/>
      <c r="CO138" s="1006"/>
      <c r="CP138" s="1006"/>
      <c r="CQ138" s="1006"/>
      <c r="CR138" s="1006"/>
      <c r="CS138" s="1006"/>
      <c r="CT138" s="1006"/>
      <c r="CU138" s="1006"/>
      <c r="CV138" s="1006"/>
      <c r="CW138" s="1006"/>
      <c r="CX138" s="1006"/>
      <c r="CY138" s="1006"/>
      <c r="CZ138" s="1007"/>
    </row>
    <row r="139" s="133" customFormat="true" ht="15" customHeight="true" x14ac:dyDescent="0.2">
      <c r="A139" s="1226"/>
      <c r="B139" s="292" t="s">
        <v>19</v>
      </c>
      <c r="C139" s="513">
        <v>0.10257410889399385</v>
      </c>
      <c r="D139" s="532">
        <v>0.12710772259229994</v>
      </c>
      <c r="E139" s="532">
        <v>0</v>
      </c>
      <c r="F139" s="532">
        <v>0</v>
      </c>
      <c r="G139" s="551">
        <v>0</v>
      </c>
      <c r="H139" s="569">
        <v>0.55015440412617622</v>
      </c>
      <c r="I139" s="532">
        <v>0</v>
      </c>
      <c r="J139" s="532">
        <v>0</v>
      </c>
      <c r="K139" s="532">
        <v>0</v>
      </c>
      <c r="L139" s="587">
        <v>0</v>
      </c>
      <c r="M139" s="600">
        <v>0.13284180888404404</v>
      </c>
      <c r="N139" s="532">
        <v>0</v>
      </c>
      <c r="O139" s="532">
        <v>0</v>
      </c>
      <c r="P139" s="532">
        <v>0</v>
      </c>
      <c r="Q139" s="587">
        <v>0</v>
      </c>
      <c r="R139" s="600">
        <v>0.37726389450909792</v>
      </c>
      <c r="S139" s="532">
        <v>0</v>
      </c>
      <c r="T139" s="532">
        <v>0</v>
      </c>
      <c r="U139" s="532">
        <v>3.6059165506921315E-2</v>
      </c>
      <c r="V139" s="813">
        <v>0</v>
      </c>
      <c r="W139" s="876"/>
      <c r="X139" s="876"/>
      <c r="Y139" s="877"/>
      <c r="Z139" s="877"/>
      <c r="AA139" s="877"/>
      <c r="AB139" s="877"/>
      <c r="AC139" s="877"/>
      <c r="AD139" s="877"/>
      <c r="AE139" s="877"/>
      <c r="AF139" s="877"/>
      <c r="AG139" s="877"/>
      <c r="AH139" s="877"/>
      <c r="AI139" s="877"/>
      <c r="AJ139" s="877"/>
      <c r="AK139" s="877"/>
      <c r="AL139" s="877"/>
      <c r="AM139" s="877"/>
      <c r="AN139" s="877"/>
      <c r="AO139" s="877"/>
      <c r="AP139" s="877"/>
      <c r="AQ139" s="877"/>
      <c r="AR139" s="877"/>
      <c r="AS139" s="877"/>
      <c r="AT139" s="877"/>
      <c r="AU139" s="877"/>
      <c r="AV139" s="877"/>
      <c r="AW139" s="877"/>
      <c r="AX139" s="877"/>
      <c r="AY139" s="877"/>
      <c r="AZ139" s="232"/>
      <c r="BA139" s="1227"/>
      <c r="BB139" s="176" t="s">
        <v>19</v>
      </c>
      <c r="BC139" s="617">
        <v>2.7152047926711047</v>
      </c>
      <c r="BD139" s="634">
        <v>3.3650486632922045</v>
      </c>
      <c r="BE139" s="634">
        <v>0</v>
      </c>
      <c r="BF139" s="634">
        <v>0</v>
      </c>
      <c r="BG139" s="652">
        <v>0</v>
      </c>
      <c r="BH139" s="670">
        <v>3.3650486632922045</v>
      </c>
      <c r="BI139" s="634">
        <v>0</v>
      </c>
      <c r="BJ139" s="634">
        <v>0</v>
      </c>
      <c r="BK139" s="634">
        <v>0</v>
      </c>
      <c r="BL139" s="652">
        <v>0</v>
      </c>
      <c r="BM139" s="670">
        <v>2.7152047926711047</v>
      </c>
      <c r="BN139" s="634">
        <v>0</v>
      </c>
      <c r="BO139" s="634">
        <v>0</v>
      </c>
      <c r="BP139" s="634">
        <v>0</v>
      </c>
      <c r="BQ139" s="652">
        <v>0</v>
      </c>
      <c r="BR139" s="670">
        <v>2.7152047926711047</v>
      </c>
      <c r="BS139" s="634">
        <v>0</v>
      </c>
      <c r="BT139" s="634">
        <v>0</v>
      </c>
      <c r="BU139" s="634">
        <v>3.3650486632922045</v>
      </c>
      <c r="BV139" s="932">
        <v>0</v>
      </c>
      <c r="BW139" s="1005"/>
      <c r="BX139" s="1005"/>
      <c r="BY139" s="1006"/>
      <c r="BZ139" s="1006"/>
      <c r="CA139" s="1006"/>
      <c r="CB139" s="1006"/>
      <c r="CC139" s="1006"/>
      <c r="CD139" s="1006"/>
      <c r="CE139" s="1006"/>
      <c r="CF139" s="1006"/>
      <c r="CG139" s="1006"/>
      <c r="CH139" s="1006"/>
      <c r="CI139" s="1006"/>
      <c r="CJ139" s="1006"/>
      <c r="CK139" s="1006"/>
      <c r="CL139" s="1006"/>
      <c r="CM139" s="1006"/>
      <c r="CN139" s="1006"/>
      <c r="CO139" s="1006"/>
      <c r="CP139" s="1006"/>
      <c r="CQ139" s="1006"/>
      <c r="CR139" s="1006"/>
      <c r="CS139" s="1006"/>
      <c r="CT139" s="1006"/>
      <c r="CU139" s="1006"/>
      <c r="CV139" s="1006"/>
      <c r="CW139" s="1006"/>
      <c r="CX139" s="1006"/>
      <c r="CY139" s="1006"/>
      <c r="CZ139" s="1007"/>
    </row>
    <row r="140" s="133" customFormat="true" ht="15" customHeight="true" x14ac:dyDescent="0.2">
      <c r="A140" s="1226" t="s">
        <v>107</v>
      </c>
      <c r="B140" s="292" t="s">
        <v>64</v>
      </c>
      <c r="C140" s="513">
        <v>71.427932048698011</v>
      </c>
      <c r="D140" s="532">
        <v>62.338136901245846</v>
      </c>
      <c r="E140" s="532">
        <v>65.502081353662589</v>
      </c>
      <c r="F140" s="532">
        <v>45.013102039802916</v>
      </c>
      <c r="G140" s="551">
        <v>39.042243402256638</v>
      </c>
      <c r="H140" s="569">
        <v>53.968973277058026</v>
      </c>
      <c r="I140" s="532">
        <v>48.921002888336673</v>
      </c>
      <c r="J140" s="532">
        <v>25.386800905696749</v>
      </c>
      <c r="K140" s="532">
        <v>39.065496816007041</v>
      </c>
      <c r="L140" s="587">
        <v>25.468624742343572</v>
      </c>
      <c r="M140" s="600">
        <v>74.192696896327902</v>
      </c>
      <c r="N140" s="532">
        <v>68.225763439517863</v>
      </c>
      <c r="O140" s="532">
        <v>67.082393990466599</v>
      </c>
      <c r="P140" s="532">
        <v>56.141774684201252</v>
      </c>
      <c r="Q140" s="587">
        <v>46.16871730378228</v>
      </c>
      <c r="R140" s="600">
        <v>92.049369295944231</v>
      </c>
      <c r="S140" s="532">
        <v>76.170238130248222</v>
      </c>
      <c r="T140" s="532">
        <v>50.478042706976467</v>
      </c>
      <c r="U140" s="532">
        <v>47.686606682532727</v>
      </c>
      <c r="V140" s="813">
        <v>71.894879587158727</v>
      </c>
      <c r="W140" s="876"/>
      <c r="X140" s="876"/>
      <c r="Y140" s="877"/>
      <c r="Z140" s="877"/>
      <c r="AA140" s="877"/>
      <c r="AB140" s="877"/>
      <c r="AC140" s="877"/>
      <c r="AD140" s="877"/>
      <c r="AE140" s="877"/>
      <c r="AF140" s="877"/>
      <c r="AG140" s="877"/>
      <c r="AH140" s="877"/>
      <c r="AI140" s="877"/>
      <c r="AJ140" s="877"/>
      <c r="AK140" s="877"/>
      <c r="AL140" s="877"/>
      <c r="AM140" s="877"/>
      <c r="AN140" s="877"/>
      <c r="AO140" s="877"/>
      <c r="AP140" s="877"/>
      <c r="AQ140" s="877"/>
      <c r="AR140" s="877"/>
      <c r="AS140" s="877"/>
      <c r="AT140" s="877"/>
      <c r="AU140" s="877"/>
      <c r="AV140" s="877"/>
      <c r="AW140" s="877"/>
      <c r="AX140" s="877"/>
      <c r="AY140" s="877"/>
      <c r="AZ140" s="232"/>
      <c r="BA140" s="1227" t="s">
        <v>107</v>
      </c>
      <c r="BB140" s="176" t="s">
        <v>64</v>
      </c>
      <c r="BC140" s="617">
        <v>1189.0109368538763</v>
      </c>
      <c r="BD140" s="634">
        <v>1424.6010784401162</v>
      </c>
      <c r="BE140" s="634">
        <v>1580.653512949297</v>
      </c>
      <c r="BF140" s="634">
        <v>1155.0658019281727</v>
      </c>
      <c r="BG140" s="652">
        <v>978.52890110717408</v>
      </c>
      <c r="BH140" s="670">
        <v>289.56840680200952</v>
      </c>
      <c r="BI140" s="634">
        <v>290.19467656672242</v>
      </c>
      <c r="BJ140" s="634">
        <v>148.73684479090235</v>
      </c>
      <c r="BK140" s="634">
        <v>232.87307238150029</v>
      </c>
      <c r="BL140" s="652">
        <v>146.78609167026343</v>
      </c>
      <c r="BM140" s="670">
        <v>864.465886358018</v>
      </c>
      <c r="BN140" s="634">
        <v>1152.4376767761523</v>
      </c>
      <c r="BO140" s="634">
        <v>1232.345360501203</v>
      </c>
      <c r="BP140" s="634">
        <v>1070.6333271471331</v>
      </c>
      <c r="BQ140" s="652">
        <v>899.81888828473075</v>
      </c>
      <c r="BR140" s="670">
        <v>569.20188852376339</v>
      </c>
      <c r="BS140" s="634">
        <v>443.78328353209668</v>
      </c>
      <c r="BT140" s="634">
        <v>56.237588930327448</v>
      </c>
      <c r="BU140" s="634">
        <v>3977.744662206906</v>
      </c>
      <c r="BV140" s="932">
        <v>1280.8928080855437</v>
      </c>
      <c r="BW140" s="1005"/>
      <c r="BX140" s="1005"/>
      <c r="BY140" s="1006"/>
      <c r="BZ140" s="1006"/>
      <c r="CA140" s="1006"/>
      <c r="CB140" s="1006"/>
      <c r="CC140" s="1006"/>
      <c r="CD140" s="1006"/>
      <c r="CE140" s="1006"/>
      <c r="CF140" s="1006"/>
      <c r="CG140" s="1006"/>
      <c r="CH140" s="1006"/>
      <c r="CI140" s="1006"/>
      <c r="CJ140" s="1006"/>
      <c r="CK140" s="1006"/>
      <c r="CL140" s="1006"/>
      <c r="CM140" s="1006"/>
      <c r="CN140" s="1006"/>
      <c r="CO140" s="1006"/>
      <c r="CP140" s="1006"/>
      <c r="CQ140" s="1006"/>
      <c r="CR140" s="1006"/>
      <c r="CS140" s="1006"/>
      <c r="CT140" s="1006"/>
      <c r="CU140" s="1006"/>
      <c r="CV140" s="1006"/>
      <c r="CW140" s="1006"/>
      <c r="CX140" s="1006"/>
      <c r="CY140" s="1006"/>
      <c r="CZ140" s="1007"/>
    </row>
    <row r="141" s="133" customFormat="true" ht="15" customHeight="true" x14ac:dyDescent="0.2">
      <c r="A141" s="1226"/>
      <c r="B141" s="292" t="s">
        <v>65</v>
      </c>
      <c r="C141" s="513">
        <v>5.1035723223308462</v>
      </c>
      <c r="D141" s="532">
        <v>4.6899590650224505</v>
      </c>
      <c r="E141" s="532">
        <v>3.8159917704161583</v>
      </c>
      <c r="F141" s="532">
        <v>10.350278340203753</v>
      </c>
      <c r="G141" s="551">
        <v>5.5460939304720744</v>
      </c>
      <c r="H141" s="569">
        <v>4.643662221495183</v>
      </c>
      <c r="I141" s="532">
        <v>5.5721609018960105</v>
      </c>
      <c r="J141" s="532">
        <v>12.330219185375045</v>
      </c>
      <c r="K141" s="532">
        <v>4.0381418794714863</v>
      </c>
      <c r="L141" s="587">
        <v>5.5819183533670111</v>
      </c>
      <c r="M141" s="600">
        <v>5.0503934116682814</v>
      </c>
      <c r="N141" s="532">
        <v>4.2060709652185109</v>
      </c>
      <c r="O141" s="532">
        <v>4.8727735659681448</v>
      </c>
      <c r="P141" s="532">
        <v>7.8415041489733186</v>
      </c>
      <c r="Q141" s="587">
        <v>6.8455693321509141</v>
      </c>
      <c r="R141" s="600">
        <v>2.4308762758236746</v>
      </c>
      <c r="S141" s="532">
        <v>1.1325516866938028</v>
      </c>
      <c r="T141" s="532">
        <v>4.9259040562474992</v>
      </c>
      <c r="U141" s="532">
        <v>7.1452645588036781</v>
      </c>
      <c r="V141" s="813">
        <v>3.686678720891106</v>
      </c>
      <c r="W141" s="876"/>
      <c r="X141" s="876"/>
      <c r="Y141" s="877"/>
      <c r="Z141" s="877"/>
      <c r="AA141" s="877"/>
      <c r="AB141" s="877"/>
      <c r="AC141" s="877"/>
      <c r="AD141" s="877"/>
      <c r="AE141" s="877"/>
      <c r="AF141" s="877"/>
      <c r="AG141" s="877"/>
      <c r="AH141" s="877"/>
      <c r="AI141" s="877"/>
      <c r="AJ141" s="877"/>
      <c r="AK141" s="877"/>
      <c r="AL141" s="877"/>
      <c r="AM141" s="877"/>
      <c r="AN141" s="877"/>
      <c r="AO141" s="877"/>
      <c r="AP141" s="877"/>
      <c r="AQ141" s="877"/>
      <c r="AR141" s="877"/>
      <c r="AS141" s="877"/>
      <c r="AT141" s="877"/>
      <c r="AU141" s="877"/>
      <c r="AV141" s="877"/>
      <c r="AW141" s="877"/>
      <c r="AX141" s="877"/>
      <c r="AY141" s="877"/>
      <c r="AZ141" s="232"/>
      <c r="BA141" s="1227"/>
      <c r="BB141" s="176" t="s">
        <v>65</v>
      </c>
      <c r="BC141" s="617">
        <v>84.955606780537096</v>
      </c>
      <c r="BD141" s="634">
        <v>107.17870430512424</v>
      </c>
      <c r="BE141" s="634">
        <v>92.085024973891748</v>
      </c>
      <c r="BF141" s="634">
        <v>265.59494923579786</v>
      </c>
      <c r="BG141" s="652">
        <v>139.00362085515624</v>
      </c>
      <c r="BH141" s="670">
        <v>24.915387296734963</v>
      </c>
      <c r="BI141" s="634">
        <v>33.053521703026313</v>
      </c>
      <c r="BJ141" s="634">
        <v>72.240606605986258</v>
      </c>
      <c r="BK141" s="634">
        <v>24.071740610748201</v>
      </c>
      <c r="BL141" s="652">
        <v>32.170876417642852</v>
      </c>
      <c r="BM141" s="670">
        <v>58.845317662129631</v>
      </c>
      <c r="BN141" s="634">
        <v>71.046982945220137</v>
      </c>
      <c r="BO141" s="634">
        <v>89.515885459411848</v>
      </c>
      <c r="BP141" s="634">
        <v>149.53883670542174</v>
      </c>
      <c r="BQ141" s="652">
        <v>133.41875074418527</v>
      </c>
      <c r="BR141" s="670">
        <v>15.03170937019569</v>
      </c>
      <c r="BS141" s="634">
        <v>6.598476237285098</v>
      </c>
      <c r="BT141" s="634">
        <v>5.4879498603695449</v>
      </c>
      <c r="BU141" s="634">
        <v>596.01720348972344</v>
      </c>
      <c r="BV141" s="932">
        <v>65.682567192933675</v>
      </c>
      <c r="BW141" s="1005"/>
      <c r="BX141" s="1005"/>
      <c r="BY141" s="1006"/>
      <c r="BZ141" s="1006"/>
      <c r="CA141" s="1006"/>
      <c r="CB141" s="1006"/>
      <c r="CC141" s="1006"/>
      <c r="CD141" s="1006"/>
      <c r="CE141" s="1006"/>
      <c r="CF141" s="1006"/>
      <c r="CG141" s="1006"/>
      <c r="CH141" s="1006"/>
      <c r="CI141" s="1006"/>
      <c r="CJ141" s="1006"/>
      <c r="CK141" s="1006"/>
      <c r="CL141" s="1006"/>
      <c r="CM141" s="1006"/>
      <c r="CN141" s="1006"/>
      <c r="CO141" s="1006"/>
      <c r="CP141" s="1006"/>
      <c r="CQ141" s="1006"/>
      <c r="CR141" s="1006"/>
      <c r="CS141" s="1006"/>
      <c r="CT141" s="1006"/>
      <c r="CU141" s="1006"/>
      <c r="CV141" s="1006"/>
      <c r="CW141" s="1006"/>
      <c r="CX141" s="1006"/>
      <c r="CY141" s="1006"/>
      <c r="CZ141" s="1007"/>
    </row>
    <row r="142" s="133" customFormat="true" ht="15" customHeight="true" x14ac:dyDescent="0.2">
      <c r="A142" s="1226"/>
      <c r="B142" s="292" t="s">
        <v>66</v>
      </c>
      <c r="C142" s="513">
        <v>2.1716741693745241</v>
      </c>
      <c r="D142" s="532">
        <v>4.4401085595945782</v>
      </c>
      <c r="E142" s="532">
        <v>5.1676361356662612</v>
      </c>
      <c r="F142" s="532">
        <v>4.1744735317967141</v>
      </c>
      <c r="G142" s="551">
        <v>6.8345236143338708</v>
      </c>
      <c r="H142" s="569">
        <v>7.7186479314929173</v>
      </c>
      <c r="I142" s="532">
        <v>6.2601194696775924</v>
      </c>
      <c r="J142" s="532">
        <v>4.8084736653486493</v>
      </c>
      <c r="K142" s="532">
        <v>3.9276095868782779</v>
      </c>
      <c r="L142" s="587">
        <v>5.3119304296824277</v>
      </c>
      <c r="M142" s="600">
        <v>2.7567698993253162</v>
      </c>
      <c r="N142" s="532">
        <v>2.4328536475155973</v>
      </c>
      <c r="O142" s="532">
        <v>5.4673001628140403</v>
      </c>
      <c r="P142" s="532">
        <v>4.3968245561174246</v>
      </c>
      <c r="Q142" s="587">
        <v>6.2846928209885577</v>
      </c>
      <c r="R142" s="600">
        <v>0.35804224706815996</v>
      </c>
      <c r="S142" s="532">
        <v>2.7225687870421513</v>
      </c>
      <c r="T142" s="532">
        <v>16.387884049396533</v>
      </c>
      <c r="U142" s="532">
        <v>5.8557930535598306</v>
      </c>
      <c r="V142" s="813">
        <v>0.89503733369459326</v>
      </c>
      <c r="W142" s="876"/>
      <c r="X142" s="876"/>
      <c r="Y142" s="877"/>
      <c r="Z142" s="877"/>
      <c r="AA142" s="877"/>
      <c r="AB142" s="877"/>
      <c r="AC142" s="877"/>
      <c r="AD142" s="877"/>
      <c r="AE142" s="877"/>
      <c r="AF142" s="877"/>
      <c r="AG142" s="877"/>
      <c r="AH142" s="877"/>
      <c r="AI142" s="877"/>
      <c r="AJ142" s="877"/>
      <c r="AK142" s="877"/>
      <c r="AL142" s="877"/>
      <c r="AM142" s="877"/>
      <c r="AN142" s="877"/>
      <c r="AO142" s="877"/>
      <c r="AP142" s="877"/>
      <c r="AQ142" s="877"/>
      <c r="AR142" s="877"/>
      <c r="AS142" s="877"/>
      <c r="AT142" s="877"/>
      <c r="AU142" s="877"/>
      <c r="AV142" s="877"/>
      <c r="AW142" s="877"/>
      <c r="AX142" s="877"/>
      <c r="AY142" s="877"/>
      <c r="AZ142" s="232"/>
      <c r="BA142" s="1227"/>
      <c r="BB142" s="176" t="s">
        <v>66</v>
      </c>
      <c r="BC142" s="617">
        <v>36.150344334607311</v>
      </c>
      <c r="BD142" s="634">
        <v>101.46892026000238</v>
      </c>
      <c r="BE142" s="634">
        <v>124.70202538118086</v>
      </c>
      <c r="BF142" s="634">
        <v>107.11973623521936</v>
      </c>
      <c r="BG142" s="652">
        <v>171.29596813943846</v>
      </c>
      <c r="BH142" s="670">
        <v>41.414102371633433</v>
      </c>
      <c r="BI142" s="634">
        <v>37.134425655963845</v>
      </c>
      <c r="BJ142" s="634">
        <v>28.172009695148887</v>
      </c>
      <c r="BK142" s="634">
        <v>23.41284729896509</v>
      </c>
      <c r="BL142" s="652">
        <v>30.614825687901615</v>
      </c>
      <c r="BM142" s="670">
        <v>32.120864103853791</v>
      </c>
      <c r="BN142" s="634">
        <v>41.094625609646044</v>
      </c>
      <c r="BO142" s="634">
        <v>100.43770934992074</v>
      </c>
      <c r="BP142" s="634">
        <v>83.84820269536138</v>
      </c>
      <c r="BQ142" s="652">
        <v>122.48738188205351</v>
      </c>
      <c r="BR142" s="670">
        <v>2.2140110764612055</v>
      </c>
      <c r="BS142" s="634">
        <v>15.862238921841563</v>
      </c>
      <c r="BT142" s="634">
        <v>18.257742122803378</v>
      </c>
      <c r="BU142" s="634">
        <v>488.45684736712258</v>
      </c>
      <c r="BV142" s="932">
        <v>15.94615486221962</v>
      </c>
      <c r="BW142" s="1005"/>
      <c r="BX142" s="1005"/>
      <c r="BY142" s="1006"/>
      <c r="BZ142" s="1006"/>
      <c r="CA142" s="1006"/>
      <c r="CB142" s="1006"/>
      <c r="CC142" s="1006"/>
      <c r="CD142" s="1006"/>
      <c r="CE142" s="1006"/>
      <c r="CF142" s="1006"/>
      <c r="CG142" s="1006"/>
      <c r="CH142" s="1006"/>
      <c r="CI142" s="1006"/>
      <c r="CJ142" s="1006"/>
      <c r="CK142" s="1006"/>
      <c r="CL142" s="1006"/>
      <c r="CM142" s="1006"/>
      <c r="CN142" s="1006"/>
      <c r="CO142" s="1006"/>
      <c r="CP142" s="1006"/>
      <c r="CQ142" s="1006"/>
      <c r="CR142" s="1006"/>
      <c r="CS142" s="1006"/>
      <c r="CT142" s="1006"/>
      <c r="CU142" s="1006"/>
      <c r="CV142" s="1006"/>
      <c r="CW142" s="1006"/>
      <c r="CX142" s="1006"/>
      <c r="CY142" s="1006"/>
      <c r="CZ142" s="1007"/>
    </row>
    <row r="143" s="133" customFormat="true" ht="15" customHeight="true" x14ac:dyDescent="0.2">
      <c r="A143" s="1226"/>
      <c r="B143" s="292" t="s">
        <v>67</v>
      </c>
      <c r="C143" s="513">
        <v>21.296821459596536</v>
      </c>
      <c r="D143" s="532">
        <v>28.531795474137212</v>
      </c>
      <c r="E143" s="532">
        <v>25.514290740254918</v>
      </c>
      <c r="F143" s="532">
        <v>40.462146088196711</v>
      </c>
      <c r="G143" s="551">
        <v>48.577139052937412</v>
      </c>
      <c r="H143" s="569">
        <v>33.668716569953872</v>
      </c>
      <c r="I143" s="532">
        <v>39.246716740089724</v>
      </c>
      <c r="J143" s="532">
        <v>57.474506243579611</v>
      </c>
      <c r="K143" s="532">
        <v>52.968751717643222</v>
      </c>
      <c r="L143" s="587">
        <v>63.637526474607007</v>
      </c>
      <c r="M143" s="600">
        <v>18.000139792678425</v>
      </c>
      <c r="N143" s="532">
        <v>25.13531194774809</v>
      </c>
      <c r="O143" s="532">
        <v>22.577532280751203</v>
      </c>
      <c r="P143" s="532">
        <v>31.619896610707976</v>
      </c>
      <c r="Q143" s="587">
        <v>40.701020543078243</v>
      </c>
      <c r="R143" s="600">
        <v>5.1617121811639235</v>
      </c>
      <c r="S143" s="532">
        <v>19.974641396015848</v>
      </c>
      <c r="T143" s="532">
        <v>28.208169187379546</v>
      </c>
      <c r="U143" s="532">
        <v>39.312335705103635</v>
      </c>
      <c r="V143" s="813">
        <v>23.523404358255547</v>
      </c>
      <c r="W143" s="876"/>
      <c r="X143" s="876"/>
      <c r="Y143" s="877"/>
      <c r="Z143" s="877"/>
      <c r="AA143" s="877"/>
      <c r="AB143" s="877"/>
      <c r="AC143" s="877"/>
      <c r="AD143" s="877"/>
      <c r="AE143" s="877"/>
      <c r="AF143" s="877"/>
      <c r="AG143" s="877"/>
      <c r="AH143" s="877"/>
      <c r="AI143" s="877"/>
      <c r="AJ143" s="877"/>
      <c r="AK143" s="877"/>
      <c r="AL143" s="877"/>
      <c r="AM143" s="877"/>
      <c r="AN143" s="877"/>
      <c r="AO143" s="877"/>
      <c r="AP143" s="877"/>
      <c r="AQ143" s="877"/>
      <c r="AR143" s="877"/>
      <c r="AS143" s="877"/>
      <c r="AT143" s="877"/>
      <c r="AU143" s="877"/>
      <c r="AV143" s="877"/>
      <c r="AW143" s="877"/>
      <c r="AX143" s="877"/>
      <c r="AY143" s="877"/>
      <c r="AZ143" s="232"/>
      <c r="BA143" s="1227"/>
      <c r="BB143" s="176" t="s">
        <v>67</v>
      </c>
      <c r="BC143" s="617">
        <v>354.51332426116602</v>
      </c>
      <c r="BD143" s="634">
        <v>652.03146296591308</v>
      </c>
      <c r="BE143" s="634">
        <v>615.69422613070333</v>
      </c>
      <c r="BF143" s="634">
        <v>1038.2852792009542</v>
      </c>
      <c r="BG143" s="652">
        <v>1217.5052034446815</v>
      </c>
      <c r="BH143" s="670">
        <v>180.6481766139951</v>
      </c>
      <c r="BI143" s="634">
        <v>232.80774306062767</v>
      </c>
      <c r="BJ143" s="634">
        <v>336.73312152799707</v>
      </c>
      <c r="BK143" s="634">
        <v>315.75167239767961</v>
      </c>
      <c r="BL143" s="652">
        <v>366.76906936557782</v>
      </c>
      <c r="BM143" s="670">
        <v>209.7309769206696</v>
      </c>
      <c r="BN143" s="634">
        <v>424.57392993170117</v>
      </c>
      <c r="BO143" s="634">
        <v>414.76333062448538</v>
      </c>
      <c r="BP143" s="634">
        <v>602.9968824960788</v>
      </c>
      <c r="BQ143" s="652">
        <v>793.25459306460618</v>
      </c>
      <c r="BR143" s="670">
        <v>31.918266730199882</v>
      </c>
      <c r="BS143" s="634">
        <v>116.37631919887461</v>
      </c>
      <c r="BT143" s="634">
        <v>31.426722158102461</v>
      </c>
      <c r="BU143" s="634">
        <v>3279.2107551477511</v>
      </c>
      <c r="BV143" s="932">
        <v>419.09743276848616</v>
      </c>
      <c r="BW143" s="1005"/>
      <c r="BX143" s="1005"/>
      <c r="BY143" s="1006"/>
      <c r="BZ143" s="1006"/>
      <c r="CA143" s="1006"/>
      <c r="CB143" s="1006"/>
      <c r="CC143" s="1006"/>
      <c r="CD143" s="1006"/>
      <c r="CE143" s="1006"/>
      <c r="CF143" s="1006"/>
      <c r="CG143" s="1006"/>
      <c r="CH143" s="1006"/>
      <c r="CI143" s="1006"/>
      <c r="CJ143" s="1006"/>
      <c r="CK143" s="1006"/>
      <c r="CL143" s="1006"/>
      <c r="CM143" s="1006"/>
      <c r="CN143" s="1006"/>
      <c r="CO143" s="1006"/>
      <c r="CP143" s="1006"/>
      <c r="CQ143" s="1006"/>
      <c r="CR143" s="1006"/>
      <c r="CS143" s="1006"/>
      <c r="CT143" s="1006"/>
      <c r="CU143" s="1006"/>
      <c r="CV143" s="1006"/>
      <c r="CW143" s="1006"/>
      <c r="CX143" s="1006"/>
      <c r="CY143" s="1006"/>
      <c r="CZ143" s="1007"/>
    </row>
    <row r="144" s="133" customFormat="true" ht="15" customHeight="true" x14ac:dyDescent="0.2">
      <c r="A144" s="1226" t="s">
        <v>108</v>
      </c>
      <c r="B144" s="292" t="s">
        <v>64</v>
      </c>
      <c r="C144" s="513">
        <v>47.489709116581558</v>
      </c>
      <c r="D144" s="532">
        <v>45.501395963632227</v>
      </c>
      <c r="E144" s="532">
        <v>56.572561196989504</v>
      </c>
      <c r="F144" s="532">
        <v>13.988403937631199</v>
      </c>
      <c r="G144" s="551">
        <v>100</v>
      </c>
      <c r="H144" s="569">
        <v>74.060967345680282</v>
      </c>
      <c r="I144" s="532">
        <v>31.279620853080566</v>
      </c>
      <c r="J144" s="532">
        <v>0</v>
      </c>
      <c r="K144" s="532">
        <v>100</v>
      </c>
      <c r="L144" s="587">
        <v>0</v>
      </c>
      <c r="M144" s="600">
        <v>46.422100500736988</v>
      </c>
      <c r="N144" s="532">
        <v>45.88178420388104</v>
      </c>
      <c r="O144" s="532">
        <v>64.946547309702652</v>
      </c>
      <c r="P144" s="532">
        <v>13.854698054880929</v>
      </c>
      <c r="Q144" s="587">
        <v>0</v>
      </c>
      <c r="R144" s="600">
        <v>84.830766226864895</v>
      </c>
      <c r="S144" s="532">
        <v>20.60637253047415</v>
      </c>
      <c r="T144" s="532">
        <v>9.0455203383983669</v>
      </c>
      <c r="U144" s="532">
        <v>65.706783674444381</v>
      </c>
      <c r="V144" s="813">
        <v>39.533152878451205</v>
      </c>
      <c r="W144" s="876"/>
      <c r="X144" s="876"/>
      <c r="Y144" s="877"/>
      <c r="Z144" s="877"/>
      <c r="AA144" s="877"/>
      <c r="AB144" s="877"/>
      <c r="AC144" s="877"/>
      <c r="AD144" s="877"/>
      <c r="AE144" s="877"/>
      <c r="AF144" s="877"/>
      <c r="AG144" s="877"/>
      <c r="AH144" s="877"/>
      <c r="AI144" s="877"/>
      <c r="AJ144" s="877"/>
      <c r="AK144" s="877"/>
      <c r="AL144" s="877"/>
      <c r="AM144" s="877"/>
      <c r="AN144" s="877"/>
      <c r="AO144" s="877"/>
      <c r="AP144" s="877"/>
      <c r="AQ144" s="877"/>
      <c r="AR144" s="877"/>
      <c r="AS144" s="877"/>
      <c r="AT144" s="877"/>
      <c r="AU144" s="877"/>
      <c r="AV144" s="877"/>
      <c r="AW144" s="877"/>
      <c r="AX144" s="877"/>
      <c r="AY144" s="877"/>
      <c r="AZ144" s="232"/>
      <c r="BA144" s="1227" t="s">
        <v>108</v>
      </c>
      <c r="BB144" s="176" t="s">
        <v>64</v>
      </c>
      <c r="BC144" s="617">
        <v>353.13614207179273</v>
      </c>
      <c r="BD144" s="634">
        <v>99.035407554651158</v>
      </c>
      <c r="BE144" s="634">
        <v>46.514560987598955</v>
      </c>
      <c r="BF144" s="634">
        <v>4.296966384523853</v>
      </c>
      <c r="BG144" s="652">
        <v>1.978782768779801</v>
      </c>
      <c r="BH144" s="670">
        <v>39.851639739015923</v>
      </c>
      <c r="BI144" s="634">
        <v>2.380090554148937</v>
      </c>
      <c r="BJ144" s="634">
        <v>0</v>
      </c>
      <c r="BK144" s="634">
        <v>1.978782768779801</v>
      </c>
      <c r="BL144" s="652">
        <v>0</v>
      </c>
      <c r="BM144" s="670">
        <v>317.68784890038262</v>
      </c>
      <c r="BN144" s="634">
        <v>89.651706400853186</v>
      </c>
      <c r="BO144" s="634">
        <v>44.465559570269164</v>
      </c>
      <c r="BP144" s="634">
        <v>8.9462318338968814</v>
      </c>
      <c r="BQ144" s="652">
        <v>0</v>
      </c>
      <c r="BR144" s="670">
        <v>50.894044786746527</v>
      </c>
      <c r="BS144" s="634">
        <v>53.344615573444173</v>
      </c>
      <c r="BT144" s="634">
        <v>4.0927287891823925</v>
      </c>
      <c r="BU144" s="634">
        <v>289.02433406203124</v>
      </c>
      <c r="BV144" s="932">
        <v>107.6061365559421</v>
      </c>
      <c r="BW144" s="1005"/>
      <c r="BX144" s="1005"/>
      <c r="BY144" s="1006"/>
      <c r="BZ144" s="1006"/>
      <c r="CA144" s="1006"/>
      <c r="CB144" s="1006"/>
      <c r="CC144" s="1006"/>
      <c r="CD144" s="1006"/>
      <c r="CE144" s="1006"/>
      <c r="CF144" s="1006"/>
      <c r="CG144" s="1006"/>
      <c r="CH144" s="1006"/>
      <c r="CI144" s="1006"/>
      <c r="CJ144" s="1006"/>
      <c r="CK144" s="1006"/>
      <c r="CL144" s="1006"/>
      <c r="CM144" s="1006"/>
      <c r="CN144" s="1006"/>
      <c r="CO144" s="1006"/>
      <c r="CP144" s="1006"/>
      <c r="CQ144" s="1006"/>
      <c r="CR144" s="1006"/>
      <c r="CS144" s="1006"/>
      <c r="CT144" s="1006"/>
      <c r="CU144" s="1006"/>
      <c r="CV144" s="1006"/>
      <c r="CW144" s="1006"/>
      <c r="CX144" s="1006"/>
      <c r="CY144" s="1006"/>
      <c r="CZ144" s="1007"/>
    </row>
    <row r="145" s="133" customFormat="true" ht="15" customHeight="true" x14ac:dyDescent="0.2">
      <c r="A145" s="1226"/>
      <c r="B145" s="292" t="s">
        <v>65</v>
      </c>
      <c r="C145" s="513">
        <v>47.616677727457507</v>
      </c>
      <c r="D145" s="532">
        <v>32.149511682620854</v>
      </c>
      <c r="E145" s="532">
        <v>12.460758899341945</v>
      </c>
      <c r="F145" s="532">
        <v>74.840898596428502</v>
      </c>
      <c r="G145" s="551">
        <v>0</v>
      </c>
      <c r="H145" s="569">
        <v>24.589025339906076</v>
      </c>
      <c r="I145" s="532">
        <v>68.720379146919427</v>
      </c>
      <c r="J145" s="532">
        <v>0</v>
      </c>
      <c r="K145" s="532">
        <v>0</v>
      </c>
      <c r="L145" s="587">
        <v>0</v>
      </c>
      <c r="M145" s="600">
        <v>48.366683739953118</v>
      </c>
      <c r="N145" s="532">
        <v>32.401565747058562</v>
      </c>
      <c r="O145" s="532">
        <v>25.983286831213142</v>
      </c>
      <c r="P145" s="532">
        <v>41.400471776200369</v>
      </c>
      <c r="Q145" s="587">
        <v>0</v>
      </c>
      <c r="R145" s="600">
        <v>12.905826121795785</v>
      </c>
      <c r="S145" s="532">
        <v>77.908834408651643</v>
      </c>
      <c r="T145" s="532">
        <v>69.931244179279545</v>
      </c>
      <c r="U145" s="532">
        <v>23.102063302601387</v>
      </c>
      <c r="V145" s="813">
        <v>42.102984381724454</v>
      </c>
      <c r="W145" s="876"/>
      <c r="X145" s="876"/>
      <c r="Y145" s="877"/>
      <c r="Z145" s="877"/>
      <c r="AA145" s="877"/>
      <c r="AB145" s="877"/>
      <c r="AC145" s="877"/>
      <c r="AD145" s="877"/>
      <c r="AE145" s="877"/>
      <c r="AF145" s="877"/>
      <c r="AG145" s="877"/>
      <c r="AH145" s="877"/>
      <c r="AI145" s="877"/>
      <c r="AJ145" s="877"/>
      <c r="AK145" s="877"/>
      <c r="AL145" s="877"/>
      <c r="AM145" s="877"/>
      <c r="AN145" s="877"/>
      <c r="AO145" s="877"/>
      <c r="AP145" s="877"/>
      <c r="AQ145" s="877"/>
      <c r="AR145" s="877"/>
      <c r="AS145" s="877"/>
      <c r="AT145" s="877"/>
      <c r="AU145" s="877"/>
      <c r="AV145" s="877"/>
      <c r="AW145" s="877"/>
      <c r="AX145" s="877"/>
      <c r="AY145" s="877"/>
      <c r="AZ145" s="232"/>
      <c r="BA145" s="1227"/>
      <c r="BB145" s="176" t="s">
        <v>65</v>
      </c>
      <c r="BC145" s="617">
        <v>354.08028778763355</v>
      </c>
      <c r="BD145" s="634">
        <v>69.974556268915222</v>
      </c>
      <c r="BE145" s="634">
        <v>10.245368381978983</v>
      </c>
      <c r="BF145" s="634">
        <v>22.989672509476421</v>
      </c>
      <c r="BG145" s="652">
        <v>0</v>
      </c>
      <c r="BH145" s="670">
        <v>13.23116635522349</v>
      </c>
      <c r="BI145" s="634">
        <v>5.2289868235090289</v>
      </c>
      <c r="BJ145" s="634">
        <v>0</v>
      </c>
      <c r="BK145" s="634">
        <v>0</v>
      </c>
      <c r="BL145" s="652">
        <v>0</v>
      </c>
      <c r="BM145" s="670">
        <v>330.99552907018671</v>
      </c>
      <c r="BN145" s="634">
        <v>63.311741460950429</v>
      </c>
      <c r="BO145" s="634">
        <v>17.789419704103253</v>
      </c>
      <c r="BP145" s="634">
        <v>26.733041534031194</v>
      </c>
      <c r="BQ145" s="652">
        <v>0</v>
      </c>
      <c r="BR145" s="670">
        <v>7.7428239996802937</v>
      </c>
      <c r="BS145" s="634">
        <v>201.68599859865836</v>
      </c>
      <c r="BT145" s="634">
        <v>31.641033971358944</v>
      </c>
      <c r="BU145" s="634">
        <v>101.61901234697312</v>
      </c>
      <c r="BV145" s="932">
        <v>114.60101603133337</v>
      </c>
      <c r="BW145" s="1005"/>
      <c r="BX145" s="1005"/>
      <c r="BY145" s="1006"/>
      <c r="BZ145" s="1006"/>
      <c r="CA145" s="1006"/>
      <c r="CB145" s="1006"/>
      <c r="CC145" s="1006"/>
      <c r="CD145" s="1006"/>
      <c r="CE145" s="1006"/>
      <c r="CF145" s="1006"/>
      <c r="CG145" s="1006"/>
      <c r="CH145" s="1006"/>
      <c r="CI145" s="1006"/>
      <c r="CJ145" s="1006"/>
      <c r="CK145" s="1006"/>
      <c r="CL145" s="1006"/>
      <c r="CM145" s="1006"/>
      <c r="CN145" s="1006"/>
      <c r="CO145" s="1006"/>
      <c r="CP145" s="1006"/>
      <c r="CQ145" s="1006"/>
      <c r="CR145" s="1006"/>
      <c r="CS145" s="1006"/>
      <c r="CT145" s="1006"/>
      <c r="CU145" s="1006"/>
      <c r="CV145" s="1006"/>
      <c r="CW145" s="1006"/>
      <c r="CX145" s="1006"/>
      <c r="CY145" s="1006"/>
      <c r="CZ145" s="1007"/>
    </row>
    <row r="146" s="133" customFormat="true" ht="15" customHeight="true" x14ac:dyDescent="0.2">
      <c r="A146" s="1226"/>
      <c r="B146" s="292" t="s">
        <v>66</v>
      </c>
      <c r="C146" s="513">
        <v>4.4202476253925109</v>
      </c>
      <c r="D146" s="532">
        <v>9.755956416402098</v>
      </c>
      <c r="E146" s="532">
        <v>3.7285946573869917</v>
      </c>
      <c r="F146" s="532">
        <v>11.170697465940304</v>
      </c>
      <c r="G146" s="551">
        <v>0</v>
      </c>
      <c r="H146" s="569">
        <v>0</v>
      </c>
      <c r="I146" s="532">
        <v>0</v>
      </c>
      <c r="J146" s="532">
        <v>0</v>
      </c>
      <c r="K146" s="532">
        <v>0</v>
      </c>
      <c r="L146" s="587">
        <v>0</v>
      </c>
      <c r="M146" s="600">
        <v>4.8030094558545757</v>
      </c>
      <c r="N146" s="532">
        <v>8.3568673752540423</v>
      </c>
      <c r="O146" s="532">
        <v>7.1644119089170735</v>
      </c>
      <c r="P146" s="532">
        <v>10.061836454640478</v>
      </c>
      <c r="Q146" s="587">
        <v>0</v>
      </c>
      <c r="R146" s="600">
        <v>2.2634076513393229</v>
      </c>
      <c r="S146" s="532">
        <v>0.40568116417327504</v>
      </c>
      <c r="T146" s="532">
        <v>21.023235482322132</v>
      </c>
      <c r="U146" s="532">
        <v>0</v>
      </c>
      <c r="V146" s="813">
        <v>17.884505892328871</v>
      </c>
      <c r="W146" s="876"/>
      <c r="X146" s="876"/>
      <c r="Y146" s="877"/>
      <c r="Z146" s="877"/>
      <c r="AA146" s="877"/>
      <c r="AB146" s="877"/>
      <c r="AC146" s="877"/>
      <c r="AD146" s="877"/>
      <c r="AE146" s="877"/>
      <c r="AF146" s="877"/>
      <c r="AG146" s="877"/>
      <c r="AH146" s="877"/>
      <c r="AI146" s="877"/>
      <c r="AJ146" s="877"/>
      <c r="AK146" s="877"/>
      <c r="AL146" s="877"/>
      <c r="AM146" s="877"/>
      <c r="AN146" s="877"/>
      <c r="AO146" s="877"/>
      <c r="AP146" s="877"/>
      <c r="AQ146" s="877"/>
      <c r="AR146" s="877"/>
      <c r="AS146" s="877"/>
      <c r="AT146" s="877"/>
      <c r="AU146" s="877"/>
      <c r="AV146" s="877"/>
      <c r="AW146" s="877"/>
      <c r="AX146" s="877"/>
      <c r="AY146" s="877"/>
      <c r="AZ146" s="232"/>
      <c r="BA146" s="1227"/>
      <c r="BB146" s="176" t="s">
        <v>66</v>
      </c>
      <c r="BC146" s="617">
        <v>32.869209402844952</v>
      </c>
      <c r="BD146" s="634">
        <v>21.2341863215809</v>
      </c>
      <c r="BE146" s="634">
        <v>3.0656901494198587</v>
      </c>
      <c r="BF146" s="634">
        <v>3.4314216058418761</v>
      </c>
      <c r="BG146" s="652">
        <v>0</v>
      </c>
      <c r="BH146" s="670">
        <v>0</v>
      </c>
      <c r="BI146" s="634">
        <v>0</v>
      </c>
      <c r="BJ146" s="634">
        <v>0</v>
      </c>
      <c r="BK146" s="634">
        <v>0</v>
      </c>
      <c r="BL146" s="652">
        <v>0</v>
      </c>
      <c r="BM146" s="670">
        <v>32.869209402844952</v>
      </c>
      <c r="BN146" s="634">
        <v>16.329082082509125</v>
      </c>
      <c r="BO146" s="634">
        <v>4.9051042390717736</v>
      </c>
      <c r="BP146" s="634">
        <v>6.4971117552617343</v>
      </c>
      <c r="BQ146" s="652">
        <v>0</v>
      </c>
      <c r="BR146" s="670">
        <v>1.3579267935628725</v>
      </c>
      <c r="BS146" s="634">
        <v>1.0502045285363331</v>
      </c>
      <c r="BT146" s="634">
        <v>9.5121560597248696</v>
      </c>
      <c r="BU146" s="634">
        <v>0</v>
      </c>
      <c r="BV146" s="932">
        <v>48.680220097863518</v>
      </c>
      <c r="BW146" s="1005"/>
      <c r="BX146" s="1005"/>
      <c r="BY146" s="1006"/>
      <c r="BZ146" s="1006"/>
      <c r="CA146" s="1006"/>
      <c r="CB146" s="1006"/>
      <c r="CC146" s="1006"/>
      <c r="CD146" s="1006"/>
      <c r="CE146" s="1006"/>
      <c r="CF146" s="1006"/>
      <c r="CG146" s="1006"/>
      <c r="CH146" s="1006"/>
      <c r="CI146" s="1006"/>
      <c r="CJ146" s="1006"/>
      <c r="CK146" s="1006"/>
      <c r="CL146" s="1006"/>
      <c r="CM146" s="1006"/>
      <c r="CN146" s="1006"/>
      <c r="CO146" s="1006"/>
      <c r="CP146" s="1006"/>
      <c r="CQ146" s="1006"/>
      <c r="CR146" s="1006"/>
      <c r="CS146" s="1006"/>
      <c r="CT146" s="1006"/>
      <c r="CU146" s="1006"/>
      <c r="CV146" s="1006"/>
      <c r="CW146" s="1006"/>
      <c r="CX146" s="1006"/>
      <c r="CY146" s="1006"/>
      <c r="CZ146" s="1007"/>
    </row>
    <row r="147" s="133" customFormat="true" ht="15" customHeight="true" x14ac:dyDescent="0.2">
      <c r="A147" s="1226"/>
      <c r="B147" s="292" t="s">
        <v>67</v>
      </c>
      <c r="C147" s="513">
        <v>0.47336553056849207</v>
      </c>
      <c r="D147" s="532">
        <v>12.593135937344815</v>
      </c>
      <c r="E147" s="532">
        <v>27.238085246281557</v>
      </c>
      <c r="F147" s="532">
        <v>0</v>
      </c>
      <c r="G147" s="551">
        <v>0</v>
      </c>
      <c r="H147" s="569">
        <v>1.3500073144136437</v>
      </c>
      <c r="I147" s="532">
        <v>0</v>
      </c>
      <c r="J147" s="532">
        <v>0</v>
      </c>
      <c r="K147" s="532">
        <v>0</v>
      </c>
      <c r="L147" s="587">
        <v>0</v>
      </c>
      <c r="M147" s="600">
        <v>0.40820630345537146</v>
      </c>
      <c r="N147" s="532">
        <v>13.35978267380637</v>
      </c>
      <c r="O147" s="532">
        <v>1.9057539501671308</v>
      </c>
      <c r="P147" s="532">
        <v>34.682993714278233</v>
      </c>
      <c r="Q147" s="587">
        <v>0</v>
      </c>
      <c r="R147" s="600">
        <v>0</v>
      </c>
      <c r="S147" s="532">
        <v>1.0791118967009121</v>
      </c>
      <c r="T147" s="532">
        <v>0</v>
      </c>
      <c r="U147" s="532">
        <v>11.191153022954236</v>
      </c>
      <c r="V147" s="813">
        <v>0.47935684749548169</v>
      </c>
      <c r="W147" s="876"/>
      <c r="X147" s="876"/>
      <c r="Y147" s="877"/>
      <c r="Z147" s="877"/>
      <c r="AA147" s="877"/>
      <c r="AB147" s="877"/>
      <c r="AC147" s="877"/>
      <c r="AD147" s="877"/>
      <c r="AE147" s="877"/>
      <c r="AF147" s="877"/>
      <c r="AG147" s="877"/>
      <c r="AH147" s="877"/>
      <c r="AI147" s="877"/>
      <c r="AJ147" s="877"/>
      <c r="AK147" s="877"/>
      <c r="AL147" s="877"/>
      <c r="AM147" s="877"/>
      <c r="AN147" s="877"/>
      <c r="AO147" s="877"/>
      <c r="AP147" s="877"/>
      <c r="AQ147" s="877"/>
      <c r="AR147" s="877"/>
      <c r="AS147" s="877"/>
      <c r="AT147" s="877"/>
      <c r="AU147" s="877"/>
      <c r="AV147" s="877"/>
      <c r="AW147" s="877"/>
      <c r="AX147" s="877"/>
      <c r="AY147" s="877"/>
      <c r="AZ147" s="232"/>
      <c r="BA147" s="1227"/>
      <c r="BB147" s="176" t="s">
        <v>67</v>
      </c>
      <c r="BC147" s="617">
        <v>3.5199726501663902</v>
      </c>
      <c r="BD147" s="634">
        <v>27.409408514474741</v>
      </c>
      <c r="BE147" s="634">
        <v>22.395443136504209</v>
      </c>
      <c r="BF147" s="634">
        <v>0</v>
      </c>
      <c r="BG147" s="652">
        <v>0</v>
      </c>
      <c r="BH147" s="670">
        <v>0.72642860425974287</v>
      </c>
      <c r="BI147" s="634">
        <v>0</v>
      </c>
      <c r="BJ147" s="634">
        <v>0</v>
      </c>
      <c r="BK147" s="634">
        <v>0</v>
      </c>
      <c r="BL147" s="652">
        <v>0</v>
      </c>
      <c r="BM147" s="670">
        <v>2.7935440459066472</v>
      </c>
      <c r="BN147" s="634">
        <v>26.104636832104298</v>
      </c>
      <c r="BO147" s="634">
        <v>1.3047716823704434</v>
      </c>
      <c r="BP147" s="634">
        <v>22.395443136504209</v>
      </c>
      <c r="BQ147" s="652">
        <v>0</v>
      </c>
      <c r="BR147" s="670">
        <v>0</v>
      </c>
      <c r="BS147" s="634">
        <v>2.7935440459066472</v>
      </c>
      <c r="BT147" s="634">
        <v>0</v>
      </c>
      <c r="BU147" s="634">
        <v>49.226508572868248</v>
      </c>
      <c r="BV147" s="932">
        <v>1.3047716823704434</v>
      </c>
      <c r="BW147" s="1005"/>
      <c r="BX147" s="1005"/>
      <c r="BY147" s="1006"/>
      <c r="BZ147" s="1006"/>
      <c r="CA147" s="1006"/>
      <c r="CB147" s="1006"/>
      <c r="CC147" s="1006"/>
      <c r="CD147" s="1006"/>
      <c r="CE147" s="1006"/>
      <c r="CF147" s="1006"/>
      <c r="CG147" s="1006"/>
      <c r="CH147" s="1006"/>
      <c r="CI147" s="1006"/>
      <c r="CJ147" s="1006"/>
      <c r="CK147" s="1006"/>
      <c r="CL147" s="1006"/>
      <c r="CM147" s="1006"/>
      <c r="CN147" s="1006"/>
      <c r="CO147" s="1006"/>
      <c r="CP147" s="1006"/>
      <c r="CQ147" s="1006"/>
      <c r="CR147" s="1006"/>
      <c r="CS147" s="1006"/>
      <c r="CT147" s="1006"/>
      <c r="CU147" s="1006"/>
      <c r="CV147" s="1006"/>
      <c r="CW147" s="1006"/>
      <c r="CX147" s="1006"/>
      <c r="CY147" s="1006"/>
      <c r="CZ147" s="1007"/>
    </row>
    <row r="148" s="133" customFormat="true" ht="15" customHeight="true" x14ac:dyDescent="0.2">
      <c r="A148" s="1226" t="s">
        <v>109</v>
      </c>
      <c r="B148" s="292" t="s">
        <v>49</v>
      </c>
      <c r="C148" s="513">
        <v>9.8796017142563475</v>
      </c>
      <c r="D148" s="532">
        <v>9.7542882974507794</v>
      </c>
      <c r="E148" s="532">
        <v>5.7831380193289759</v>
      </c>
      <c r="F148" s="532">
        <v>2.1888867329449448</v>
      </c>
      <c r="G148" s="551">
        <v>2.3299160891707258</v>
      </c>
      <c r="H148" s="569">
        <v>11.589691899267345</v>
      </c>
      <c r="I148" s="532">
        <v>2.6328852700373933</v>
      </c>
      <c r="J148" s="532">
        <v>0.98975975778789171</v>
      </c>
      <c r="K148" s="532">
        <v>1.7257260933534813</v>
      </c>
      <c r="L148" s="587">
        <v>2.205975994946562</v>
      </c>
      <c r="M148" s="600">
        <v>10.649805291902975</v>
      </c>
      <c r="N148" s="532">
        <v>9.2225426587402932</v>
      </c>
      <c r="O148" s="532">
        <v>7.686535856941636</v>
      </c>
      <c r="P148" s="532">
        <v>3.2405801917242099</v>
      </c>
      <c r="Q148" s="587">
        <v>2.3578354041468375</v>
      </c>
      <c r="R148" s="600">
        <v>2.1239739596970755</v>
      </c>
      <c r="S148" s="532">
        <v>9.1544457988851491</v>
      </c>
      <c r="T148" s="532">
        <v>5.8725792743419891</v>
      </c>
      <c r="U148" s="532">
        <v>5.8689272014755858</v>
      </c>
      <c r="V148" s="813">
        <v>6.4318059463035437</v>
      </c>
      <c r="W148" s="876"/>
      <c r="X148" s="876"/>
      <c r="Y148" s="877"/>
      <c r="Z148" s="877"/>
      <c r="AA148" s="877"/>
      <c r="AB148" s="877"/>
      <c r="AC148" s="877"/>
      <c r="AD148" s="877"/>
      <c r="AE148" s="877"/>
      <c r="AF148" s="877"/>
      <c r="AG148" s="877"/>
      <c r="AH148" s="877"/>
      <c r="AI148" s="877"/>
      <c r="AJ148" s="877"/>
      <c r="AK148" s="877"/>
      <c r="AL148" s="877"/>
      <c r="AM148" s="877"/>
      <c r="AN148" s="877"/>
      <c r="AO148" s="877"/>
      <c r="AP148" s="877"/>
      <c r="AQ148" s="877"/>
      <c r="AR148" s="877"/>
      <c r="AS148" s="877"/>
      <c r="AT148" s="877"/>
      <c r="AU148" s="877"/>
      <c r="AV148" s="877"/>
      <c r="AW148" s="877"/>
      <c r="AX148" s="877"/>
      <c r="AY148" s="877"/>
      <c r="AZ148" s="232"/>
      <c r="BA148" s="1227" t="s">
        <v>109</v>
      </c>
      <c r="BB148" s="176" t="s">
        <v>49</v>
      </c>
      <c r="BC148" s="617">
        <v>261.51961945829026</v>
      </c>
      <c r="BD148" s="634">
        <v>258.23493747886533</v>
      </c>
      <c r="BE148" s="634">
        <v>152.86788109732566</v>
      </c>
      <c r="BF148" s="634">
        <v>58.097254601739664</v>
      </c>
      <c r="BG148" s="652">
        <v>61.51294521374605</v>
      </c>
      <c r="BH148" s="670">
        <v>70.888966699344223</v>
      </c>
      <c r="BI148" s="634">
        <v>15.990602892193646</v>
      </c>
      <c r="BJ148" s="634">
        <v>6.0282748093882645</v>
      </c>
      <c r="BK148" s="634">
        <v>10.54081798675411</v>
      </c>
      <c r="BL148" s="652">
        <v>13.493212152385816</v>
      </c>
      <c r="BM148" s="670">
        <v>217.67546386567065</v>
      </c>
      <c r="BN148" s="634">
        <v>187.13422909943876</v>
      </c>
      <c r="BO148" s="634">
        <v>156.57709147166671</v>
      </c>
      <c r="BP148" s="634">
        <v>65.725759950741846</v>
      </c>
      <c r="BQ148" s="652">
        <v>48.178218922382989</v>
      </c>
      <c r="BR148" s="670">
        <v>15.286446327927223</v>
      </c>
      <c r="BS148" s="634">
        <v>86.105055607614489</v>
      </c>
      <c r="BT148" s="634">
        <v>9.5473440511777952</v>
      </c>
      <c r="BU148" s="634">
        <v>547.68948079217057</v>
      </c>
      <c r="BV148" s="932">
        <v>133.60431107107701</v>
      </c>
      <c r="BW148" s="1005"/>
      <c r="BX148" s="1005"/>
      <c r="BY148" s="1006"/>
      <c r="BZ148" s="1006"/>
      <c r="CA148" s="1006"/>
      <c r="CB148" s="1006"/>
      <c r="CC148" s="1006"/>
      <c r="CD148" s="1006"/>
      <c r="CE148" s="1006"/>
      <c r="CF148" s="1006"/>
      <c r="CG148" s="1006"/>
      <c r="CH148" s="1006"/>
      <c r="CI148" s="1006"/>
      <c r="CJ148" s="1006"/>
      <c r="CK148" s="1006"/>
      <c r="CL148" s="1006"/>
      <c r="CM148" s="1006"/>
      <c r="CN148" s="1006"/>
      <c r="CO148" s="1006"/>
      <c r="CP148" s="1006"/>
      <c r="CQ148" s="1006"/>
      <c r="CR148" s="1006"/>
      <c r="CS148" s="1006"/>
      <c r="CT148" s="1006"/>
      <c r="CU148" s="1006"/>
      <c r="CV148" s="1006"/>
      <c r="CW148" s="1006"/>
      <c r="CX148" s="1006"/>
      <c r="CY148" s="1006"/>
      <c r="CZ148" s="1007"/>
    </row>
    <row r="149" s="133" customFormat="true" ht="15" customHeight="true" x14ac:dyDescent="0.2">
      <c r="A149" s="1226"/>
      <c r="B149" s="292" t="s">
        <v>48</v>
      </c>
      <c r="C149" s="513">
        <v>82.264138219723677</v>
      </c>
      <c r="D149" s="532">
        <v>87.483592588060205</v>
      </c>
      <c r="E149" s="532">
        <v>93.414700568922797</v>
      </c>
      <c r="F149" s="532">
        <v>97.811113267055021</v>
      </c>
      <c r="G149" s="551">
        <v>97.670083910829291</v>
      </c>
      <c r="H149" s="569">
        <v>85.775681372600005</v>
      </c>
      <c r="I149" s="532">
        <v>97.367114729962594</v>
      </c>
      <c r="J149" s="532">
        <v>99.010240242212106</v>
      </c>
      <c r="K149" s="532">
        <v>98.274273906646528</v>
      </c>
      <c r="L149" s="587">
        <v>97.79402400505343</v>
      </c>
      <c r="M149" s="600">
        <v>80.49199780034202</v>
      </c>
      <c r="N149" s="532">
        <v>87.123790205158485</v>
      </c>
      <c r="O149" s="532">
        <v>90.865916712807902</v>
      </c>
      <c r="P149" s="532">
        <v>96.685746151918906</v>
      </c>
      <c r="Q149" s="587">
        <v>97.64216459585316</v>
      </c>
      <c r="R149" s="600">
        <v>92.62497575638649</v>
      </c>
      <c r="S149" s="532">
        <v>80.715592472366254</v>
      </c>
      <c r="T149" s="532">
        <v>90.486608702301183</v>
      </c>
      <c r="U149" s="532">
        <v>92.63232327847048</v>
      </c>
      <c r="V149" s="813">
        <v>92.440112081393778</v>
      </c>
      <c r="W149" s="876"/>
      <c r="X149" s="876"/>
      <c r="Y149" s="877"/>
      <c r="Z149" s="877"/>
      <c r="AA149" s="877"/>
      <c r="AB149" s="877"/>
      <c r="AC149" s="877"/>
      <c r="AD149" s="877"/>
      <c r="AE149" s="877"/>
      <c r="AF149" s="877"/>
      <c r="AG149" s="877"/>
      <c r="AH149" s="877"/>
      <c r="AI149" s="877"/>
      <c r="AJ149" s="877"/>
      <c r="AK149" s="877"/>
      <c r="AL149" s="877"/>
      <c r="AM149" s="877"/>
      <c r="AN149" s="877"/>
      <c r="AO149" s="877"/>
      <c r="AP149" s="877"/>
      <c r="AQ149" s="877"/>
      <c r="AR149" s="877"/>
      <c r="AS149" s="877"/>
      <c r="AT149" s="877"/>
      <c r="AU149" s="877"/>
      <c r="AV149" s="877"/>
      <c r="AW149" s="877"/>
      <c r="AX149" s="877"/>
      <c r="AY149" s="877"/>
      <c r="AZ149" s="232"/>
      <c r="BA149" s="1227"/>
      <c r="BB149" s="176" t="s">
        <v>48</v>
      </c>
      <c r="BC149" s="617">
        <v>2177.5863789369059</v>
      </c>
      <c r="BD149" s="634">
        <v>2316.0398148482395</v>
      </c>
      <c r="BE149" s="634">
        <v>2469.2662169887667</v>
      </c>
      <c r="BF149" s="634">
        <v>2596.0946561681317</v>
      </c>
      <c r="BG149" s="652">
        <v>2578.6227017159258</v>
      </c>
      <c r="BH149" s="670">
        <v>524.65151561278265</v>
      </c>
      <c r="BI149" s="634">
        <v>591.35082114055729</v>
      </c>
      <c r="BJ149" s="634">
        <v>603.03617360397504</v>
      </c>
      <c r="BK149" s="634">
        <v>600.26399207849136</v>
      </c>
      <c r="BL149" s="652">
        <v>598.17310621626336</v>
      </c>
      <c r="BM149" s="670">
        <v>1645.2068820436812</v>
      </c>
      <c r="BN149" s="634">
        <v>1767.8251995735966</v>
      </c>
      <c r="BO149" s="634">
        <v>1850.9665755282253</v>
      </c>
      <c r="BP149" s="634">
        <v>1960.9896272488866</v>
      </c>
      <c r="BQ149" s="652">
        <v>1995.1458756115128</v>
      </c>
      <c r="BR149" s="670">
        <v>666.63092269149149</v>
      </c>
      <c r="BS149" s="634">
        <v>759.19621252015452</v>
      </c>
      <c r="BT149" s="634">
        <v>147.10857784069117</v>
      </c>
      <c r="BU149" s="634">
        <v>8644.4672594000385</v>
      </c>
      <c r="BV149" s="932">
        <v>1920.2067962056158</v>
      </c>
      <c r="BW149" s="1005"/>
      <c r="BX149" s="1005"/>
      <c r="BY149" s="1006"/>
      <c r="BZ149" s="1006"/>
      <c r="CA149" s="1006"/>
      <c r="CB149" s="1006"/>
      <c r="CC149" s="1006"/>
      <c r="CD149" s="1006"/>
      <c r="CE149" s="1006"/>
      <c r="CF149" s="1006"/>
      <c r="CG149" s="1006"/>
      <c r="CH149" s="1006"/>
      <c r="CI149" s="1006"/>
      <c r="CJ149" s="1006"/>
      <c r="CK149" s="1006"/>
      <c r="CL149" s="1006"/>
      <c r="CM149" s="1006"/>
      <c r="CN149" s="1006"/>
      <c r="CO149" s="1006"/>
      <c r="CP149" s="1006"/>
      <c r="CQ149" s="1006"/>
      <c r="CR149" s="1006"/>
      <c r="CS149" s="1006"/>
      <c r="CT149" s="1006"/>
      <c r="CU149" s="1006"/>
      <c r="CV149" s="1006"/>
      <c r="CW149" s="1006"/>
      <c r="CX149" s="1006"/>
      <c r="CY149" s="1006"/>
      <c r="CZ149" s="1007"/>
    </row>
    <row r="150" s="133" customFormat="true" ht="15" customHeight="true" x14ac:dyDescent="0.2">
      <c r="A150" s="1226"/>
      <c r="B150" s="292" t="s">
        <v>111</v>
      </c>
      <c r="C150" s="513">
        <v>7.8562600660199493</v>
      </c>
      <c r="D150" s="532">
        <v>2.7621191144890913</v>
      </c>
      <c r="E150" s="532">
        <v>0.80216141174824529</v>
      </c>
      <c r="F150" s="532">
        <v>0</v>
      </c>
      <c r="G150" s="551">
        <v>0</v>
      </c>
      <c r="H150" s="569">
        <v>2.6346267281326781</v>
      </c>
      <c r="I150" s="532">
        <v>0</v>
      </c>
      <c r="J150" s="532">
        <v>0</v>
      </c>
      <c r="K150" s="532">
        <v>0</v>
      </c>
      <c r="L150" s="587">
        <v>0</v>
      </c>
      <c r="M150" s="600">
        <v>8.8581969077549765</v>
      </c>
      <c r="N150" s="532">
        <v>3.6536671361012663</v>
      </c>
      <c r="O150" s="532">
        <v>1.4475474302504467</v>
      </c>
      <c r="P150" s="532">
        <v>7.3673656356861586E-2</v>
      </c>
      <c r="Q150" s="587">
        <v>0</v>
      </c>
      <c r="R150" s="600">
        <v>5.2510502839164275</v>
      </c>
      <c r="S150" s="532">
        <v>10.129961728748611</v>
      </c>
      <c r="T150" s="532">
        <v>3.6408120233568897</v>
      </c>
      <c r="U150" s="532">
        <v>1.4987495200540439</v>
      </c>
      <c r="V150" s="813">
        <v>1.1280819723026678</v>
      </c>
      <c r="W150" s="876"/>
      <c r="X150" s="876"/>
      <c r="Y150" s="877"/>
      <c r="Z150" s="877"/>
      <c r="AA150" s="877"/>
      <c r="AB150" s="877"/>
      <c r="AC150" s="877"/>
      <c r="AD150" s="877"/>
      <c r="AE150" s="877"/>
      <c r="AF150" s="877"/>
      <c r="AG150" s="877"/>
      <c r="AH150" s="877"/>
      <c r="AI150" s="877"/>
      <c r="AJ150" s="877"/>
      <c r="AK150" s="877"/>
      <c r="AL150" s="877"/>
      <c r="AM150" s="877"/>
      <c r="AN150" s="877"/>
      <c r="AO150" s="877"/>
      <c r="AP150" s="877"/>
      <c r="AQ150" s="877"/>
      <c r="AR150" s="877"/>
      <c r="AS150" s="877"/>
      <c r="AT150" s="877"/>
      <c r="AU150" s="877"/>
      <c r="AV150" s="877"/>
      <c r="AW150" s="877"/>
      <c r="AX150" s="877"/>
      <c r="AY150" s="877"/>
      <c r="AZ150" s="232"/>
      <c r="BA150" s="1227"/>
      <c r="BB150" s="176" t="s">
        <v>111</v>
      </c>
      <c r="BC150" s="617">
        <v>207.96042211561456</v>
      </c>
      <c r="BD150" s="634">
        <v>73.124315694634475</v>
      </c>
      <c r="BE150" s="634">
        <v>21.203836896533542</v>
      </c>
      <c r="BF150" s="634">
        <v>0</v>
      </c>
      <c r="BG150" s="652">
        <v>0</v>
      </c>
      <c r="BH150" s="670">
        <v>16.114834459715556</v>
      </c>
      <c r="BI150" s="634">
        <v>0</v>
      </c>
      <c r="BJ150" s="634">
        <v>0</v>
      </c>
      <c r="BK150" s="634">
        <v>0</v>
      </c>
      <c r="BL150" s="652">
        <v>0</v>
      </c>
      <c r="BM150" s="670">
        <v>181.05609145502683</v>
      </c>
      <c r="BN150" s="634">
        <v>74.136407734833384</v>
      </c>
      <c r="BO150" s="634">
        <v>29.486984854329716</v>
      </c>
      <c r="BP150" s="634">
        <v>1.49425620287709</v>
      </c>
      <c r="BQ150" s="652">
        <v>0</v>
      </c>
      <c r="BR150" s="670">
        <v>37.792317539422044</v>
      </c>
      <c r="BS150" s="634">
        <v>95.280581382996374</v>
      </c>
      <c r="BT150" s="634">
        <v>5.9190490904948732</v>
      </c>
      <c r="BU150" s="634">
        <v>139.86361021304427</v>
      </c>
      <c r="BV150" s="932">
        <v>23.433016480825078</v>
      </c>
      <c r="BW150" s="1005"/>
      <c r="BX150" s="1005"/>
      <c r="BY150" s="1006"/>
      <c r="BZ150" s="1006"/>
      <c r="CA150" s="1006"/>
      <c r="CB150" s="1006"/>
      <c r="CC150" s="1006"/>
      <c r="CD150" s="1006"/>
      <c r="CE150" s="1006"/>
      <c r="CF150" s="1006"/>
      <c r="CG150" s="1006"/>
      <c r="CH150" s="1006"/>
      <c r="CI150" s="1006"/>
      <c r="CJ150" s="1006"/>
      <c r="CK150" s="1006"/>
      <c r="CL150" s="1006"/>
      <c r="CM150" s="1006"/>
      <c r="CN150" s="1006"/>
      <c r="CO150" s="1006"/>
      <c r="CP150" s="1006"/>
      <c r="CQ150" s="1006"/>
      <c r="CR150" s="1006"/>
      <c r="CS150" s="1006"/>
      <c r="CT150" s="1006"/>
      <c r="CU150" s="1006"/>
      <c r="CV150" s="1006"/>
      <c r="CW150" s="1006"/>
      <c r="CX150" s="1006"/>
      <c r="CY150" s="1006"/>
      <c r="CZ150" s="1007"/>
    </row>
    <row r="151" s="133" customFormat="true" ht="15" customHeight="true" x14ac:dyDescent="0.2">
      <c r="A151" s="1226" t="s">
        <v>110</v>
      </c>
      <c r="B151" s="292" t="s">
        <v>49</v>
      </c>
      <c r="C151" s="513">
        <v>11.41065833846657</v>
      </c>
      <c r="D151" s="532">
        <v>10.39516587630448</v>
      </c>
      <c r="E151" s="532">
        <v>5.7831380193289759</v>
      </c>
      <c r="F151" s="532">
        <v>2.1888867329449448</v>
      </c>
      <c r="G151" s="551">
        <v>2.3299160891707258</v>
      </c>
      <c r="H151" s="569">
        <v>12.353100143131678</v>
      </c>
      <c r="I151" s="532">
        <v>2.6328852700373933</v>
      </c>
      <c r="J151" s="532">
        <v>0.98975975778789171</v>
      </c>
      <c r="K151" s="532">
        <v>1.7257260933534813</v>
      </c>
      <c r="L151" s="587">
        <v>2.205975994946562</v>
      </c>
      <c r="M151" s="600">
        <v>11.560752022022779</v>
      </c>
      <c r="N151" s="532">
        <v>10.912044844361533</v>
      </c>
      <c r="O151" s="532">
        <v>7.686535856941636</v>
      </c>
      <c r="P151" s="532">
        <v>3.2405801917242099</v>
      </c>
      <c r="Q151" s="587">
        <v>2.3578354041468375</v>
      </c>
      <c r="R151" s="600">
        <v>2.1320172911613184</v>
      </c>
      <c r="S151" s="532">
        <v>9.3062104018183831</v>
      </c>
      <c r="T151" s="532">
        <v>6.4163705438334162</v>
      </c>
      <c r="U151" s="532">
        <v>6.4221453834941835</v>
      </c>
      <c r="V151" s="813">
        <v>6.5727130218576821</v>
      </c>
      <c r="W151" s="876"/>
      <c r="X151" s="876"/>
      <c r="Y151" s="877"/>
      <c r="Z151" s="877"/>
      <c r="AA151" s="877"/>
      <c r="AB151" s="877"/>
      <c r="AC151" s="877"/>
      <c r="AD151" s="877"/>
      <c r="AE151" s="877"/>
      <c r="AF151" s="877"/>
      <c r="AG151" s="877"/>
      <c r="AH151" s="877"/>
      <c r="AI151" s="877"/>
      <c r="AJ151" s="877"/>
      <c r="AK151" s="877"/>
      <c r="AL151" s="877"/>
      <c r="AM151" s="877"/>
      <c r="AN151" s="877"/>
      <c r="AO151" s="877"/>
      <c r="AP151" s="877"/>
      <c r="AQ151" s="877"/>
      <c r="AR151" s="877"/>
      <c r="AS151" s="877"/>
      <c r="AT151" s="877"/>
      <c r="AU151" s="877"/>
      <c r="AV151" s="877"/>
      <c r="AW151" s="877"/>
      <c r="AX151" s="877"/>
      <c r="AY151" s="877"/>
      <c r="AZ151" s="232"/>
      <c r="BA151" s="1227" t="s">
        <v>110</v>
      </c>
      <c r="BB151" s="176" t="s">
        <v>49</v>
      </c>
      <c r="BC151" s="617">
        <v>301.31197124473539</v>
      </c>
      <c r="BD151" s="634">
        <v>274.85172213823091</v>
      </c>
      <c r="BE151" s="634">
        <v>152.86788109732566</v>
      </c>
      <c r="BF151" s="634">
        <v>58.097254601739664</v>
      </c>
      <c r="BG151" s="652">
        <v>61.51294521374605</v>
      </c>
      <c r="BH151" s="670">
        <v>75.142705980373378</v>
      </c>
      <c r="BI151" s="634">
        <v>15.990602892193646</v>
      </c>
      <c r="BJ151" s="634">
        <v>6.0282748093882645</v>
      </c>
      <c r="BK151" s="634">
        <v>10.54081798675411</v>
      </c>
      <c r="BL151" s="652">
        <v>13.493212152385816</v>
      </c>
      <c r="BM151" s="670">
        <v>235.54924252599173</v>
      </c>
      <c r="BN151" s="634">
        <v>221.41584760389927</v>
      </c>
      <c r="BO151" s="634">
        <v>156.57709147166671</v>
      </c>
      <c r="BP151" s="634">
        <v>65.725759950741846</v>
      </c>
      <c r="BQ151" s="652">
        <v>48.178218922382989</v>
      </c>
      <c r="BR151" s="670">
        <v>15.286446327927223</v>
      </c>
      <c r="BS151" s="634">
        <v>87.532525916786568</v>
      </c>
      <c r="BT151" s="634">
        <v>10.431412549758111</v>
      </c>
      <c r="BU151" s="634">
        <v>598.8600944833222</v>
      </c>
      <c r="BV151" s="932">
        <v>136.53129501798389</v>
      </c>
      <c r="BW151" s="1005"/>
      <c r="BX151" s="1005"/>
      <c r="BY151" s="1006"/>
      <c r="BZ151" s="1006"/>
      <c r="CA151" s="1006"/>
      <c r="CB151" s="1006"/>
      <c r="CC151" s="1006"/>
      <c r="CD151" s="1006"/>
      <c r="CE151" s="1006"/>
      <c r="CF151" s="1006"/>
      <c r="CG151" s="1006"/>
      <c r="CH151" s="1006"/>
      <c r="CI151" s="1006"/>
      <c r="CJ151" s="1006"/>
      <c r="CK151" s="1006"/>
      <c r="CL151" s="1006"/>
      <c r="CM151" s="1006"/>
      <c r="CN151" s="1006"/>
      <c r="CO151" s="1006"/>
      <c r="CP151" s="1006"/>
      <c r="CQ151" s="1006"/>
      <c r="CR151" s="1006"/>
      <c r="CS151" s="1006"/>
      <c r="CT151" s="1006"/>
      <c r="CU151" s="1006"/>
      <c r="CV151" s="1006"/>
      <c r="CW151" s="1006"/>
      <c r="CX151" s="1006"/>
      <c r="CY151" s="1006"/>
      <c r="CZ151" s="1007"/>
    </row>
    <row r="152" s="133" customFormat="true" ht="15" customHeight="true" x14ac:dyDescent="0.2">
      <c r="A152" s="1228"/>
      <c r="B152" s="293" t="s">
        <v>48</v>
      </c>
      <c r="C152" s="514">
        <v>88.589341661533467</v>
      </c>
      <c r="D152" s="533">
        <v>89.604834123695582</v>
      </c>
      <c r="E152" s="533">
        <v>94.216861980671027</v>
      </c>
      <c r="F152" s="533">
        <v>97.811113267055021</v>
      </c>
      <c r="G152" s="552">
        <v>97.670083910829291</v>
      </c>
      <c r="H152" s="570">
        <v>87.64689985686833</v>
      </c>
      <c r="I152" s="533">
        <v>97.367114729962594</v>
      </c>
      <c r="J152" s="533">
        <v>99.010240242212106</v>
      </c>
      <c r="K152" s="533">
        <v>98.274273906646528</v>
      </c>
      <c r="L152" s="588">
        <v>97.79402400505343</v>
      </c>
      <c r="M152" s="601">
        <v>88.439247977977175</v>
      </c>
      <c r="N152" s="533">
        <v>89.087955155638497</v>
      </c>
      <c r="O152" s="533">
        <v>92.313464143058383</v>
      </c>
      <c r="P152" s="533">
        <v>96.759419808275766</v>
      </c>
      <c r="Q152" s="588">
        <v>97.64216459585316</v>
      </c>
      <c r="R152" s="601">
        <v>97.867982708838667</v>
      </c>
      <c r="S152" s="533">
        <v>90.693789598181638</v>
      </c>
      <c r="T152" s="533">
        <v>93.583629456166619</v>
      </c>
      <c r="U152" s="533">
        <v>93.577854616505903</v>
      </c>
      <c r="V152" s="814">
        <v>93.427286978142305</v>
      </c>
      <c r="W152" s="878"/>
      <c r="X152" s="878"/>
      <c r="Y152" s="879"/>
      <c r="Z152" s="879"/>
      <c r="AA152" s="879"/>
      <c r="AB152" s="879"/>
      <c r="AC152" s="879"/>
      <c r="AD152" s="879"/>
      <c r="AE152" s="879"/>
      <c r="AF152" s="879"/>
      <c r="AG152" s="879"/>
      <c r="AH152" s="879"/>
      <c r="AI152" s="879"/>
      <c r="AJ152" s="879"/>
      <c r="AK152" s="879"/>
      <c r="AL152" s="879"/>
      <c r="AM152" s="879"/>
      <c r="AN152" s="879"/>
      <c r="AO152" s="879"/>
      <c r="AP152" s="879"/>
      <c r="AQ152" s="879"/>
      <c r="AR152" s="879"/>
      <c r="AS152" s="879"/>
      <c r="AT152" s="879"/>
      <c r="AU152" s="879"/>
      <c r="AV152" s="879"/>
      <c r="AW152" s="879"/>
      <c r="AX152" s="879"/>
      <c r="AY152" s="879"/>
      <c r="AZ152" s="232"/>
      <c r="BA152" s="1229"/>
      <c r="BB152" s="258" t="s">
        <v>48</v>
      </c>
      <c r="BC152" s="618">
        <v>2339.3066706173217</v>
      </c>
      <c r="BD152" s="635">
        <v>2369.1822972202162</v>
      </c>
      <c r="BE152" s="635">
        <v>2490.4700538852999</v>
      </c>
      <c r="BF152" s="635">
        <v>2596.0946561681317</v>
      </c>
      <c r="BG152" s="653">
        <v>2578.6227017159258</v>
      </c>
      <c r="BH152" s="671">
        <v>533.14756212817679</v>
      </c>
      <c r="BI152" s="635">
        <v>591.35082114055729</v>
      </c>
      <c r="BJ152" s="635">
        <v>603.03617360397504</v>
      </c>
      <c r="BK152" s="635">
        <v>600.26399207849136</v>
      </c>
      <c r="BL152" s="653">
        <v>598.17310621626336</v>
      </c>
      <c r="BM152" s="671">
        <v>1801.9414161896314</v>
      </c>
      <c r="BN152" s="635">
        <v>1807.6799888039693</v>
      </c>
      <c r="BO152" s="635">
        <v>1880.4535603825555</v>
      </c>
      <c r="BP152" s="635">
        <v>1962.4838834517636</v>
      </c>
      <c r="BQ152" s="653">
        <v>1995.1458756115128</v>
      </c>
      <c r="BR152" s="671">
        <v>701.70803543824229</v>
      </c>
      <c r="BS152" s="635">
        <v>853.0493235939789</v>
      </c>
      <c r="BT152" s="635">
        <v>152.14355843260569</v>
      </c>
      <c r="BU152" s="635">
        <v>8726.0626334025546</v>
      </c>
      <c r="BV152" s="933">
        <v>1940.712828739534</v>
      </c>
      <c r="BW152" s="1008"/>
      <c r="BX152" s="1008"/>
      <c r="BY152" s="1009"/>
      <c r="BZ152" s="1009"/>
      <c r="CA152" s="1009"/>
      <c r="CB152" s="1009"/>
      <c r="CC152" s="1009"/>
      <c r="CD152" s="1009"/>
      <c r="CE152" s="1009"/>
      <c r="CF152" s="1009"/>
      <c r="CG152" s="1009"/>
      <c r="CH152" s="1009"/>
      <c r="CI152" s="1009"/>
      <c r="CJ152" s="1009"/>
      <c r="CK152" s="1009"/>
      <c r="CL152" s="1009"/>
      <c r="CM152" s="1009"/>
      <c r="CN152" s="1009"/>
      <c r="CO152" s="1009"/>
      <c r="CP152" s="1009"/>
      <c r="CQ152" s="1009"/>
      <c r="CR152" s="1009"/>
      <c r="CS152" s="1009"/>
      <c r="CT152" s="1009"/>
      <c r="CU152" s="1009"/>
      <c r="CV152" s="1009"/>
      <c r="CW152" s="1009"/>
      <c r="CX152" s="1009"/>
      <c r="CY152" s="1009"/>
      <c r="CZ152" s="1010"/>
    </row>
    <row r="153" s="133" customFormat="true" ht="15" customHeight="true" x14ac:dyDescent="0.2">
      <c r="A153" s="1310" t="s">
        <v>62</v>
      </c>
      <c r="B153" s="292" t="s">
        <v>172</v>
      </c>
      <c r="C153" s="682">
        <v>1.3072111768913399</v>
      </c>
      <c r="D153" s="683">
        <v>2.6947591150146488</v>
      </c>
      <c r="E153" s="683">
        <v>4.7961421927063776</v>
      </c>
      <c r="F153" s="683">
        <v>2.162921356098785</v>
      </c>
      <c r="G153" s="684">
        <v>4.9930453674888033</v>
      </c>
      <c r="H153" s="685">
        <v>0.84772818727720545</v>
      </c>
      <c r="I153" s="683">
        <v>1.077150250235525</v>
      </c>
      <c r="J153" s="683">
        <v>3.8061433159854725</v>
      </c>
      <c r="K153" s="683">
        <v>2.081957181413495</v>
      </c>
      <c r="L153" s="686">
        <v>5.7752820723362204</v>
      </c>
      <c r="M153" s="687">
        <v>0.83690110175236287</v>
      </c>
      <c r="N153" s="683">
        <v>3.4699714705710969</v>
      </c>
      <c r="O153" s="683">
        <v>5.0080996953185331</v>
      </c>
      <c r="P153" s="683">
        <v>2.7179788872051533</v>
      </c>
      <c r="Q153" s="686">
        <v>4.6172058955650277</v>
      </c>
      <c r="R153" s="687">
        <v>0.49418505895270048</v>
      </c>
      <c r="S153" s="683">
        <v>0.40470560782195641</v>
      </c>
      <c r="T153" s="683">
        <v>0</v>
      </c>
      <c r="U153" s="683">
        <v>4.4426605953221161</v>
      </c>
      <c r="V153" s="815">
        <v>0</v>
      </c>
      <c r="W153" s="876"/>
      <c r="X153" s="876"/>
      <c r="Y153" s="877"/>
      <c r="Z153" s="877"/>
      <c r="AA153" s="877"/>
      <c r="AB153" s="877"/>
      <c r="AC153" s="877"/>
      <c r="AD153" s="877"/>
      <c r="AE153" s="877"/>
      <c r="AF153" s="877"/>
      <c r="AG153" s="877"/>
      <c r="AH153" s="877"/>
      <c r="AI153" s="877"/>
      <c r="AJ153" s="877"/>
      <c r="AK153" s="877"/>
      <c r="AL153" s="877"/>
      <c r="AM153" s="877"/>
      <c r="AN153" s="877"/>
      <c r="AO153" s="877"/>
      <c r="AP153" s="877"/>
      <c r="AQ153" s="877"/>
      <c r="AR153" s="877"/>
      <c r="AS153" s="877"/>
      <c r="AT153" s="877"/>
      <c r="AU153" s="877"/>
      <c r="AV153" s="877"/>
      <c r="AW153" s="877"/>
      <c r="AX153" s="877"/>
      <c r="AY153" s="877"/>
      <c r="AZ153" s="232"/>
      <c r="BA153" s="1294" t="s">
        <v>62</v>
      </c>
      <c r="BB153" s="257" t="s">
        <v>172</v>
      </c>
      <c r="BC153" s="474">
        <v>34.602748108654843</v>
      </c>
      <c r="BD153" s="422">
        <v>71.341027696328638</v>
      </c>
      <c r="BE153" s="422">
        <v>126.77824599551518</v>
      </c>
      <c r="BF153" s="422">
        <v>57.408083669887972</v>
      </c>
      <c r="BG153" s="475">
        <v>131.82317061444252</v>
      </c>
      <c r="BH153" s="486">
        <v>5.1851745292545877</v>
      </c>
      <c r="BI153" s="422">
        <v>6.541979668752778</v>
      </c>
      <c r="BJ153" s="422">
        <v>23.181865793329017</v>
      </c>
      <c r="BK153" s="422">
        <v>12.716694607572434</v>
      </c>
      <c r="BL153" s="475">
        <v>35.325455227263589</v>
      </c>
      <c r="BM153" s="486">
        <v>17.105743301442519</v>
      </c>
      <c r="BN153" s="422">
        <v>70.409046633898996</v>
      </c>
      <c r="BO153" s="422">
        <v>102.01652586905642</v>
      </c>
      <c r="BP153" s="422">
        <v>55.126309895939038</v>
      </c>
      <c r="BQ153" s="475">
        <v>94.344480558319759</v>
      </c>
      <c r="BR153" s="486">
        <v>3.5566977388091034</v>
      </c>
      <c r="BS153" s="422">
        <v>3.8065874911255415</v>
      </c>
      <c r="BT153" s="422">
        <v>0</v>
      </c>
      <c r="BU153" s="422">
        <v>414.58999085489455</v>
      </c>
      <c r="BV153" s="934">
        <v>0</v>
      </c>
      <c r="BW153" s="1011"/>
      <c r="BX153" s="1011"/>
      <c r="BY153" s="1012"/>
      <c r="BZ153" s="1012"/>
      <c r="CA153" s="1012"/>
      <c r="CB153" s="1012"/>
      <c r="CC153" s="1012"/>
      <c r="CD153" s="1012"/>
      <c r="CE153" s="1012"/>
      <c r="CF153" s="1012"/>
      <c r="CG153" s="1012"/>
      <c r="CH153" s="1012"/>
      <c r="CI153" s="1012"/>
      <c r="CJ153" s="1012"/>
      <c r="CK153" s="1012"/>
      <c r="CL153" s="1012"/>
      <c r="CM153" s="1012"/>
      <c r="CN153" s="1012"/>
      <c r="CO153" s="1012"/>
      <c r="CP153" s="1012"/>
      <c r="CQ153" s="1012"/>
      <c r="CR153" s="1012"/>
      <c r="CS153" s="1012"/>
      <c r="CT153" s="1012"/>
      <c r="CU153" s="1012"/>
      <c r="CV153" s="1012"/>
      <c r="CW153" s="1012"/>
      <c r="CX153" s="1012"/>
      <c r="CY153" s="1012"/>
      <c r="CZ153" s="1012"/>
    </row>
    <row r="154" s="133" customFormat="true" ht="15" customHeight="true" x14ac:dyDescent="0.2">
      <c r="A154" s="1310"/>
      <c r="B154" s="292" t="s">
        <v>173</v>
      </c>
      <c r="C154" s="357">
        <v>62.885849759257638</v>
      </c>
      <c r="D154" s="358">
        <v>86.32171075284181</v>
      </c>
      <c r="E154" s="358">
        <v>91.291195026523781</v>
      </c>
      <c r="F154" s="358">
        <v>96.679737293594243</v>
      </c>
      <c r="G154" s="359">
        <v>94.932004590793468</v>
      </c>
      <c r="H154" s="360">
        <v>87.720331757455099</v>
      </c>
      <c r="I154" s="358">
        <v>97.669999692685593</v>
      </c>
      <c r="J154" s="358">
        <v>96.193856684014506</v>
      </c>
      <c r="K154" s="358">
        <v>97.594079625079786</v>
      </c>
      <c r="L154" s="361">
        <v>94.224717927663775</v>
      </c>
      <c r="M154" s="362">
        <v>57.00577980945102</v>
      </c>
      <c r="N154" s="358">
        <v>83.246596092427367</v>
      </c>
      <c r="O154" s="358">
        <v>90.183340356848433</v>
      </c>
      <c r="P154" s="358">
        <v>94.024661368082292</v>
      </c>
      <c r="Q154" s="361">
        <v>95.38279410443495</v>
      </c>
      <c r="R154" s="362">
        <v>85.918792986825366</v>
      </c>
      <c r="S154" s="358">
        <v>61.9425431389243</v>
      </c>
      <c r="T154" s="358">
        <v>68.528385641654893</v>
      </c>
      <c r="U154" s="358">
        <v>89.385032983230559</v>
      </c>
      <c r="V154" s="816">
        <v>85.768395853561046</v>
      </c>
      <c r="W154" s="880"/>
      <c r="X154" s="880"/>
      <c r="Y154" s="881"/>
      <c r="Z154" s="881"/>
      <c r="AA154" s="881"/>
      <c r="AB154" s="881"/>
      <c r="AC154" s="881"/>
      <c r="AD154" s="881"/>
      <c r="AE154" s="881"/>
      <c r="AF154" s="881"/>
      <c r="AG154" s="881"/>
      <c r="AH154" s="881"/>
      <c r="AI154" s="881"/>
      <c r="AJ154" s="881"/>
      <c r="AK154" s="881"/>
      <c r="AL154" s="881"/>
      <c r="AM154" s="881"/>
      <c r="AN154" s="881"/>
      <c r="AO154" s="881"/>
      <c r="AP154" s="881"/>
      <c r="AQ154" s="881"/>
      <c r="AR154" s="881"/>
      <c r="AS154" s="881"/>
      <c r="AT154" s="881"/>
      <c r="AU154" s="881"/>
      <c r="AV154" s="881"/>
      <c r="AW154" s="881"/>
      <c r="AX154" s="881"/>
      <c r="AY154" s="881"/>
      <c r="AZ154" s="232"/>
      <c r="BA154" s="1294"/>
      <c r="BB154" s="176" t="s">
        <v>173</v>
      </c>
      <c r="BC154" s="476">
        <v>1664.6302122301879</v>
      </c>
      <c r="BD154" s="423">
        <v>2285.280165971154</v>
      </c>
      <c r="BE154" s="423">
        <v>2413.1347894350747</v>
      </c>
      <c r="BF154" s="423">
        <v>2566.0657666001416</v>
      </c>
      <c r="BG154" s="477">
        <v>2506.3336935464504</v>
      </c>
      <c r="BH154" s="487">
        <v>536.54607308437301</v>
      </c>
      <c r="BI154" s="423">
        <v>593.19036698634022</v>
      </c>
      <c r="BJ154" s="423">
        <v>585.88258262003421</v>
      </c>
      <c r="BK154" s="423">
        <v>596.10933268889301</v>
      </c>
      <c r="BL154" s="477">
        <v>576.34086314138563</v>
      </c>
      <c r="BM154" s="487">
        <v>1165.1630450446719</v>
      </c>
      <c r="BN154" s="423">
        <v>1689.1532152627187</v>
      </c>
      <c r="BO154" s="423">
        <v>1837.0622859350212</v>
      </c>
      <c r="BP154" s="423">
        <v>1907.0172490439954</v>
      </c>
      <c r="BQ154" s="477">
        <v>1948.9796139755758</v>
      </c>
      <c r="BR154" s="487">
        <v>618.36587570062022</v>
      </c>
      <c r="BS154" s="423">
        <v>582.62031789009779</v>
      </c>
      <c r="BT154" s="423">
        <v>111.41000307160277</v>
      </c>
      <c r="BU154" s="423">
        <v>8341.4294682115142</v>
      </c>
      <c r="BV154" s="935">
        <v>1781.6189629091834</v>
      </c>
      <c r="BW154" s="1011"/>
      <c r="BX154" s="1011"/>
      <c r="BY154" s="1012"/>
      <c r="BZ154" s="1012"/>
      <c r="CA154" s="1012"/>
      <c r="CB154" s="1012"/>
      <c r="CC154" s="1012"/>
      <c r="CD154" s="1012"/>
      <c r="CE154" s="1012"/>
      <c r="CF154" s="1012"/>
      <c r="CG154" s="1012"/>
      <c r="CH154" s="1012"/>
      <c r="CI154" s="1012"/>
      <c r="CJ154" s="1012"/>
      <c r="CK154" s="1012"/>
      <c r="CL154" s="1012"/>
      <c r="CM154" s="1012"/>
      <c r="CN154" s="1012"/>
      <c r="CO154" s="1012"/>
      <c r="CP154" s="1012"/>
      <c r="CQ154" s="1012"/>
      <c r="CR154" s="1012"/>
      <c r="CS154" s="1012"/>
      <c r="CT154" s="1012"/>
      <c r="CU154" s="1012"/>
      <c r="CV154" s="1012"/>
      <c r="CW154" s="1012"/>
      <c r="CX154" s="1012"/>
      <c r="CY154" s="1012"/>
      <c r="CZ154" s="1012"/>
    </row>
    <row r="155" s="133" customFormat="true" ht="15" customHeight="true" x14ac:dyDescent="0.2">
      <c r="A155" s="1310"/>
      <c r="B155" s="292" t="s">
        <v>174</v>
      </c>
      <c r="C155" s="357">
        <v>4.6068758692297065</v>
      </c>
      <c r="D155" s="358">
        <v>4.0821512174372216</v>
      </c>
      <c r="E155" s="358">
        <v>1.7805658577018249</v>
      </c>
      <c r="F155" s="358">
        <v>0.99544776728878737</v>
      </c>
      <c r="G155" s="359">
        <v>7.4950041717781191E-2</v>
      </c>
      <c r="H155" s="360">
        <v>3.706163289045413</v>
      </c>
      <c r="I155" s="358">
        <v>0</v>
      </c>
      <c r="J155" s="358">
        <v>0</v>
      </c>
      <c r="K155" s="358">
        <v>0.3239631935066834</v>
      </c>
      <c r="L155" s="361">
        <v>0</v>
      </c>
      <c r="M155" s="362">
        <v>4.7064521092766993</v>
      </c>
      <c r="N155" s="358">
        <v>5.1681562201815483</v>
      </c>
      <c r="O155" s="358">
        <v>1.5196656897558971</v>
      </c>
      <c r="P155" s="358">
        <v>2.4068782736841903</v>
      </c>
      <c r="Q155" s="361">
        <v>0</v>
      </c>
      <c r="R155" s="362">
        <v>4.1011973895991565</v>
      </c>
      <c r="S155" s="358">
        <v>0.57613862845281882</v>
      </c>
      <c r="T155" s="358">
        <v>1.0025937776818359</v>
      </c>
      <c r="U155" s="358">
        <v>2.6136000296760704</v>
      </c>
      <c r="V155" s="816">
        <v>1.2043227558490412</v>
      </c>
      <c r="W155" s="880"/>
      <c r="X155" s="880"/>
      <c r="Y155" s="881"/>
      <c r="Z155" s="881"/>
      <c r="AA155" s="881"/>
      <c r="AB155" s="881"/>
      <c r="AC155" s="881"/>
      <c r="AD155" s="881"/>
      <c r="AE155" s="881"/>
      <c r="AF155" s="881"/>
      <c r="AG155" s="881"/>
      <c r="AH155" s="881"/>
      <c r="AI155" s="881"/>
      <c r="AJ155" s="881"/>
      <c r="AK155" s="881"/>
      <c r="AL155" s="881"/>
      <c r="AM155" s="881"/>
      <c r="AN155" s="881"/>
      <c r="AO155" s="881"/>
      <c r="AP155" s="881"/>
      <c r="AQ155" s="881"/>
      <c r="AR155" s="881"/>
      <c r="AS155" s="881"/>
      <c r="AT155" s="881"/>
      <c r="AU155" s="881"/>
      <c r="AV155" s="881"/>
      <c r="AW155" s="881"/>
      <c r="AX155" s="881"/>
      <c r="AY155" s="881"/>
      <c r="AZ155" s="232"/>
      <c r="BA155" s="1294"/>
      <c r="BB155" s="176" t="s">
        <v>174</v>
      </c>
      <c r="BC155" s="476">
        <v>121.94706416899513</v>
      </c>
      <c r="BD155" s="423">
        <v>108.07083328567101</v>
      </c>
      <c r="BE155" s="423">
        <v>47.066372773981087</v>
      </c>
      <c r="BF155" s="423">
        <v>26.421094115318297</v>
      </c>
      <c r="BG155" s="477">
        <v>1.978782768779801</v>
      </c>
      <c r="BH155" s="487">
        <v>22.668944805692451</v>
      </c>
      <c r="BI155" s="423">
        <v>0</v>
      </c>
      <c r="BJ155" s="423">
        <v>0</v>
      </c>
      <c r="BK155" s="423">
        <v>1.978782768779801</v>
      </c>
      <c r="BL155" s="477">
        <v>0</v>
      </c>
      <c r="BM155" s="487">
        <v>96.196983697653039</v>
      </c>
      <c r="BN155" s="423">
        <v>104.86684268275803</v>
      </c>
      <c r="BO155" s="423">
        <v>30.956055906039509</v>
      </c>
      <c r="BP155" s="423">
        <v>48.81653725182251</v>
      </c>
      <c r="BQ155" s="477">
        <v>0</v>
      </c>
      <c r="BR155" s="487">
        <v>29.516714877843455</v>
      </c>
      <c r="BS155" s="423">
        <v>5.4190553672474797</v>
      </c>
      <c r="BT155" s="423">
        <v>1.629966543137229</v>
      </c>
      <c r="BU155" s="423">
        <v>243.90168664756834</v>
      </c>
      <c r="BV155" s="935">
        <v>25.016723676948811</v>
      </c>
      <c r="BW155" s="1011"/>
      <c r="BX155" s="1011"/>
      <c r="BY155" s="1012"/>
      <c r="BZ155" s="1012"/>
      <c r="CA155" s="1012"/>
      <c r="CB155" s="1012"/>
      <c r="CC155" s="1012"/>
      <c r="CD155" s="1012"/>
      <c r="CE155" s="1012"/>
      <c r="CF155" s="1012"/>
      <c r="CG155" s="1012"/>
      <c r="CH155" s="1012"/>
      <c r="CI155" s="1012"/>
      <c r="CJ155" s="1012"/>
      <c r="CK155" s="1012"/>
      <c r="CL155" s="1012"/>
      <c r="CM155" s="1012"/>
      <c r="CN155" s="1012"/>
      <c r="CO155" s="1012"/>
      <c r="CP155" s="1012"/>
      <c r="CQ155" s="1012"/>
      <c r="CR155" s="1012"/>
      <c r="CS155" s="1012"/>
      <c r="CT155" s="1012"/>
      <c r="CU155" s="1012"/>
      <c r="CV155" s="1012"/>
      <c r="CW155" s="1012"/>
      <c r="CX155" s="1012"/>
      <c r="CY155" s="1012"/>
      <c r="CZ155" s="1012"/>
    </row>
    <row r="156" s="133" customFormat="true" ht="15" customHeight="true" x14ac:dyDescent="0.2">
      <c r="A156" s="1310"/>
      <c r="B156" s="292" t="s">
        <v>175</v>
      </c>
      <c r="C156" s="357">
        <v>0.85380433111721332</v>
      </c>
      <c r="D156" s="358">
        <v>0</v>
      </c>
      <c r="E156" s="358">
        <v>0</v>
      </c>
      <c r="F156" s="358">
        <v>0</v>
      </c>
      <c r="G156" s="359">
        <v>0</v>
      </c>
      <c r="H156" s="360">
        <v>0</v>
      </c>
      <c r="I156" s="358">
        <v>0</v>
      </c>
      <c r="J156" s="358">
        <v>0</v>
      </c>
      <c r="K156" s="358">
        <v>0</v>
      </c>
      <c r="L156" s="361">
        <v>0</v>
      </c>
      <c r="M156" s="362">
        <v>1.1057460113629434</v>
      </c>
      <c r="N156" s="358">
        <v>0</v>
      </c>
      <c r="O156" s="358">
        <v>0</v>
      </c>
      <c r="P156" s="358">
        <v>0</v>
      </c>
      <c r="Q156" s="361">
        <v>0</v>
      </c>
      <c r="R156" s="362">
        <v>0.29532055398131535</v>
      </c>
      <c r="S156" s="358">
        <v>1.2985353423980526</v>
      </c>
      <c r="T156" s="358">
        <v>0</v>
      </c>
      <c r="U156" s="358">
        <v>8.8528840081565335E-2</v>
      </c>
      <c r="V156" s="816">
        <v>0</v>
      </c>
      <c r="W156" s="880"/>
      <c r="X156" s="880"/>
      <c r="Y156" s="881"/>
      <c r="Z156" s="881"/>
      <c r="AA156" s="881"/>
      <c r="AB156" s="881"/>
      <c r="AC156" s="881"/>
      <c r="AD156" s="881"/>
      <c r="AE156" s="881"/>
      <c r="AF156" s="881"/>
      <c r="AG156" s="881"/>
      <c r="AH156" s="881"/>
      <c r="AI156" s="881"/>
      <c r="AJ156" s="881"/>
      <c r="AK156" s="881"/>
      <c r="AL156" s="881"/>
      <c r="AM156" s="881"/>
      <c r="AN156" s="881"/>
      <c r="AO156" s="881"/>
      <c r="AP156" s="881"/>
      <c r="AQ156" s="881"/>
      <c r="AR156" s="881"/>
      <c r="AS156" s="881"/>
      <c r="AT156" s="881"/>
      <c r="AU156" s="881"/>
      <c r="AV156" s="881"/>
      <c r="AW156" s="881"/>
      <c r="AX156" s="881"/>
      <c r="AY156" s="881"/>
      <c r="AZ156" s="232"/>
      <c r="BA156" s="1294"/>
      <c r="BB156" s="176" t="s">
        <v>175</v>
      </c>
      <c r="BC156" s="476">
        <v>22.600767745870698</v>
      </c>
      <c r="BD156" s="423">
        <v>0</v>
      </c>
      <c r="BE156" s="423">
        <v>0</v>
      </c>
      <c r="BF156" s="423">
        <v>0</v>
      </c>
      <c r="BG156" s="477">
        <v>0</v>
      </c>
      <c r="BH156" s="487">
        <v>0</v>
      </c>
      <c r="BI156" s="423">
        <v>0</v>
      </c>
      <c r="BJ156" s="423">
        <v>0</v>
      </c>
      <c r="BK156" s="423">
        <v>0</v>
      </c>
      <c r="BL156" s="477">
        <v>0</v>
      </c>
      <c r="BM156" s="487">
        <v>22.600767745870698</v>
      </c>
      <c r="BN156" s="423">
        <v>0</v>
      </c>
      <c r="BO156" s="423">
        <v>0</v>
      </c>
      <c r="BP156" s="423">
        <v>0</v>
      </c>
      <c r="BQ156" s="477">
        <v>0</v>
      </c>
      <c r="BR156" s="487">
        <v>2.1254506334027572</v>
      </c>
      <c r="BS156" s="423">
        <v>12.213787740078551</v>
      </c>
      <c r="BT156" s="423">
        <v>0</v>
      </c>
      <c r="BU156" s="423">
        <v>8.2615293723893899</v>
      </c>
      <c r="BV156" s="935">
        <v>0</v>
      </c>
      <c r="BW156" s="1011"/>
      <c r="BX156" s="1011"/>
      <c r="BY156" s="1012"/>
      <c r="BZ156" s="1012"/>
      <c r="CA156" s="1012"/>
      <c r="CB156" s="1012"/>
      <c r="CC156" s="1012"/>
      <c r="CD156" s="1012"/>
      <c r="CE156" s="1012"/>
      <c r="CF156" s="1012"/>
      <c r="CG156" s="1012"/>
      <c r="CH156" s="1012"/>
      <c r="CI156" s="1012"/>
      <c r="CJ156" s="1012"/>
      <c r="CK156" s="1012"/>
      <c r="CL156" s="1012"/>
      <c r="CM156" s="1012"/>
      <c r="CN156" s="1012"/>
      <c r="CO156" s="1012"/>
      <c r="CP156" s="1012"/>
      <c r="CQ156" s="1012"/>
      <c r="CR156" s="1012"/>
      <c r="CS156" s="1012"/>
      <c r="CT156" s="1012"/>
      <c r="CU156" s="1012"/>
      <c r="CV156" s="1012"/>
      <c r="CW156" s="1012"/>
      <c r="CX156" s="1012"/>
      <c r="CY156" s="1012"/>
      <c r="CZ156" s="1012"/>
    </row>
    <row r="157" s="133" customFormat="true" ht="15" customHeight="true" x14ac:dyDescent="0.2">
      <c r="A157" s="1310"/>
      <c r="B157" s="292" t="s">
        <v>176</v>
      </c>
      <c r="C157" s="357">
        <v>0.86821774039609556</v>
      </c>
      <c r="D157" s="358">
        <v>0.89541726512743924</v>
      </c>
      <c r="E157" s="358">
        <v>9.0041100029254528E-2</v>
      </c>
      <c r="F157" s="358">
        <v>0</v>
      </c>
      <c r="G157" s="359">
        <v>0</v>
      </c>
      <c r="H157" s="360">
        <v>1.480660753471031</v>
      </c>
      <c r="I157" s="358">
        <v>0.39188674771187521</v>
      </c>
      <c r="J157" s="358">
        <v>0</v>
      </c>
      <c r="K157" s="358">
        <v>0</v>
      </c>
      <c r="L157" s="361">
        <v>0</v>
      </c>
      <c r="M157" s="362">
        <v>0.87622835785451636</v>
      </c>
      <c r="N157" s="358">
        <v>0.38384513461826347</v>
      </c>
      <c r="O157" s="358">
        <v>0.58579749460039998</v>
      </c>
      <c r="P157" s="358">
        <v>0</v>
      </c>
      <c r="Q157" s="361">
        <v>0</v>
      </c>
      <c r="R157" s="362">
        <v>0.37735404119834737</v>
      </c>
      <c r="S157" s="358">
        <v>1.6887554601619015</v>
      </c>
      <c r="T157" s="358">
        <v>0.47128576689257023</v>
      </c>
      <c r="U157" s="358">
        <v>0.23036620130925689</v>
      </c>
      <c r="V157" s="816">
        <v>0.39493021747998214</v>
      </c>
      <c r="W157" s="880"/>
      <c r="X157" s="880"/>
      <c r="Y157" s="881"/>
      <c r="Z157" s="881"/>
      <c r="AA157" s="881"/>
      <c r="AB157" s="881"/>
      <c r="AC157" s="881"/>
      <c r="AD157" s="881"/>
      <c r="AE157" s="881"/>
      <c r="AF157" s="881"/>
      <c r="AG157" s="881"/>
      <c r="AH157" s="881"/>
      <c r="AI157" s="881"/>
      <c r="AJ157" s="881"/>
      <c r="AK157" s="881"/>
      <c r="AL157" s="881"/>
      <c r="AM157" s="881"/>
      <c r="AN157" s="881"/>
      <c r="AO157" s="881"/>
      <c r="AP157" s="881"/>
      <c r="AQ157" s="881"/>
      <c r="AR157" s="881"/>
      <c r="AS157" s="881"/>
      <c r="AT157" s="881"/>
      <c r="AU157" s="881"/>
      <c r="AV157" s="881"/>
      <c r="AW157" s="881"/>
      <c r="AX157" s="881"/>
      <c r="AY157" s="881"/>
      <c r="AZ157" s="232"/>
      <c r="BA157" s="1294"/>
      <c r="BB157" s="176" t="s">
        <v>176</v>
      </c>
      <c r="BC157" s="476">
        <v>22.982300262942776</v>
      </c>
      <c r="BD157" s="423">
        <v>23.705268331889556</v>
      </c>
      <c r="BE157" s="423">
        <v>2.380090554148937</v>
      </c>
      <c r="BF157" s="423">
        <v>0</v>
      </c>
      <c r="BG157" s="477">
        <v>0</v>
      </c>
      <c r="BH157" s="487">
        <v>9.0565402219595814</v>
      </c>
      <c r="BI157" s="423">
        <v>2.380090554148937</v>
      </c>
      <c r="BJ157" s="423">
        <v>0</v>
      </c>
      <c r="BK157" s="423">
        <v>0</v>
      </c>
      <c r="BL157" s="477">
        <v>0</v>
      </c>
      <c r="BM157" s="487">
        <v>17.909568205275164</v>
      </c>
      <c r="BN157" s="423">
        <v>7.7885856447933595</v>
      </c>
      <c r="BO157" s="423">
        <v>11.93287452280423</v>
      </c>
      <c r="BP157" s="423">
        <v>0</v>
      </c>
      <c r="BQ157" s="477">
        <v>0</v>
      </c>
      <c r="BR157" s="487">
        <v>2.715853587125745</v>
      </c>
      <c r="BS157" s="423">
        <v>15.884127340904847</v>
      </c>
      <c r="BT157" s="423">
        <v>0.7661926987696065</v>
      </c>
      <c r="BU157" s="423">
        <v>21.497820786635362</v>
      </c>
      <c r="BV157" s="935">
        <v>8.2036647355457148</v>
      </c>
      <c r="BW157" s="1011"/>
      <c r="BX157" s="1011"/>
      <c r="BY157" s="1012"/>
      <c r="BZ157" s="1012"/>
      <c r="CA157" s="1012"/>
      <c r="CB157" s="1012"/>
      <c r="CC157" s="1012"/>
      <c r="CD157" s="1012"/>
      <c r="CE157" s="1012"/>
      <c r="CF157" s="1012"/>
      <c r="CG157" s="1012"/>
      <c r="CH157" s="1012"/>
      <c r="CI157" s="1012"/>
      <c r="CJ157" s="1012"/>
      <c r="CK157" s="1012"/>
      <c r="CL157" s="1012"/>
      <c r="CM157" s="1012"/>
      <c r="CN157" s="1012"/>
      <c r="CO157" s="1012"/>
      <c r="CP157" s="1012"/>
      <c r="CQ157" s="1012"/>
      <c r="CR157" s="1012"/>
      <c r="CS157" s="1012"/>
      <c r="CT157" s="1012"/>
      <c r="CU157" s="1012"/>
      <c r="CV157" s="1012"/>
      <c r="CW157" s="1012"/>
      <c r="CX157" s="1012"/>
      <c r="CY157" s="1012"/>
      <c r="CZ157" s="1012"/>
    </row>
    <row r="158" s="133" customFormat="true" ht="15" customHeight="true" x14ac:dyDescent="0.2">
      <c r="A158" s="1310"/>
      <c r="B158" s="292" t="s">
        <v>177</v>
      </c>
      <c r="C158" s="357">
        <v>19.646869267316688</v>
      </c>
      <c r="D158" s="358">
        <v>2.9822371060336068</v>
      </c>
      <c r="E158" s="358">
        <v>1.2398944112905259</v>
      </c>
      <c r="F158" s="358">
        <v>0.16189358301817292</v>
      </c>
      <c r="G158" s="359">
        <v>0</v>
      </c>
      <c r="H158" s="360">
        <v>2.4781947551960899</v>
      </c>
      <c r="I158" s="358">
        <v>0.86096330936699872</v>
      </c>
      <c r="J158" s="358">
        <v>0</v>
      </c>
      <c r="K158" s="358">
        <v>0</v>
      </c>
      <c r="L158" s="361">
        <v>0</v>
      </c>
      <c r="M158" s="362">
        <v>24.459367919768116</v>
      </c>
      <c r="N158" s="358">
        <v>3.6684480721630233</v>
      </c>
      <c r="O158" s="358">
        <v>1.2555493332262933</v>
      </c>
      <c r="P158" s="358">
        <v>0.7768078146714944</v>
      </c>
      <c r="Q158" s="361">
        <v>0</v>
      </c>
      <c r="R158" s="362">
        <v>3.3222044497140621</v>
      </c>
      <c r="S158" s="358">
        <v>21.220491083982957</v>
      </c>
      <c r="T158" s="358">
        <v>26.356922790413861</v>
      </c>
      <c r="U158" s="358">
        <v>1.4012092444279669</v>
      </c>
      <c r="V158" s="816">
        <v>11.50426920080726</v>
      </c>
      <c r="W158" s="880"/>
      <c r="X158" s="880"/>
      <c r="Y158" s="881"/>
      <c r="Z158" s="881"/>
      <c r="AA158" s="881"/>
      <c r="AB158" s="881"/>
      <c r="AC158" s="881"/>
      <c r="AD158" s="881"/>
      <c r="AE158" s="881"/>
      <c r="AF158" s="881"/>
      <c r="AG158" s="881"/>
      <c r="AH158" s="881"/>
      <c r="AI158" s="881"/>
      <c r="AJ158" s="881"/>
      <c r="AK158" s="881"/>
      <c r="AL158" s="881"/>
      <c r="AM158" s="881"/>
      <c r="AN158" s="881"/>
      <c r="AO158" s="881"/>
      <c r="AP158" s="881"/>
      <c r="AQ158" s="881"/>
      <c r="AR158" s="881"/>
      <c r="AS158" s="881"/>
      <c r="AT158" s="881"/>
      <c r="AU158" s="881"/>
      <c r="AV158" s="881"/>
      <c r="AW158" s="881"/>
      <c r="AX158" s="881"/>
      <c r="AY158" s="881"/>
      <c r="AZ158" s="232"/>
      <c r="BA158" s="1294"/>
      <c r="BB158" s="176" t="s">
        <v>177</v>
      </c>
      <c r="BC158" s="476">
        <v>520.06567905679856</v>
      </c>
      <c r="BD158" s="423">
        <v>78.95171735133215</v>
      </c>
      <c r="BE158" s="423">
        <v>32.774599327371966</v>
      </c>
      <c r="BF158" s="423">
        <v>4.296966384523853</v>
      </c>
      <c r="BG158" s="477">
        <v>0</v>
      </c>
      <c r="BH158" s="487">
        <v>15.158009980117825</v>
      </c>
      <c r="BI158" s="423">
        <v>5.2289868235090289</v>
      </c>
      <c r="BJ158" s="423">
        <v>0</v>
      </c>
      <c r="BK158" s="423">
        <v>0</v>
      </c>
      <c r="BL158" s="477">
        <v>0</v>
      </c>
      <c r="BM158" s="487">
        <v>499.93442244851269</v>
      </c>
      <c r="BN158" s="423">
        <v>74.436327093044596</v>
      </c>
      <c r="BO158" s="423">
        <v>25.575924766970896</v>
      </c>
      <c r="BP158" s="423">
        <v>15.755291007871516</v>
      </c>
      <c r="BQ158" s="477">
        <v>0</v>
      </c>
      <c r="BR158" s="487">
        <v>23.910227231880942</v>
      </c>
      <c r="BS158" s="423">
        <v>199.59608751299393</v>
      </c>
      <c r="BT158" s="423">
        <v>42.849759578359354</v>
      </c>
      <c r="BU158" s="423">
        <v>130.7611318417774</v>
      </c>
      <c r="BV158" s="935">
        <v>238.9717559550148</v>
      </c>
      <c r="BW158" s="1011"/>
      <c r="BX158" s="1011"/>
      <c r="BY158" s="1012"/>
      <c r="BZ158" s="1012"/>
      <c r="CA158" s="1012"/>
      <c r="CB158" s="1012"/>
      <c r="CC158" s="1012"/>
      <c r="CD158" s="1012"/>
      <c r="CE158" s="1012"/>
      <c r="CF158" s="1012"/>
      <c r="CG158" s="1012"/>
      <c r="CH158" s="1012"/>
      <c r="CI158" s="1012"/>
      <c r="CJ158" s="1012"/>
      <c r="CK158" s="1012"/>
      <c r="CL158" s="1012"/>
      <c r="CM158" s="1012"/>
      <c r="CN158" s="1012"/>
      <c r="CO158" s="1012"/>
      <c r="CP158" s="1012"/>
      <c r="CQ158" s="1012"/>
      <c r="CR158" s="1012"/>
      <c r="CS158" s="1012"/>
      <c r="CT158" s="1012"/>
      <c r="CU158" s="1012"/>
      <c r="CV158" s="1012"/>
      <c r="CW158" s="1012"/>
      <c r="CX158" s="1012"/>
      <c r="CY158" s="1012"/>
      <c r="CZ158" s="1012"/>
    </row>
    <row r="159" s="133" customFormat="true" ht="15" customHeight="true" x14ac:dyDescent="0.2">
      <c r="A159" s="1310"/>
      <c r="B159" s="292" t="s">
        <v>178</v>
      </c>
      <c r="C159" s="357">
        <v>4.8253772908089587</v>
      </c>
      <c r="D159" s="358">
        <v>2.0073468716481533</v>
      </c>
      <c r="E159" s="358">
        <v>0.32249694851225941</v>
      </c>
      <c r="F159" s="358">
        <v>0</v>
      </c>
      <c r="G159" s="359">
        <v>0</v>
      </c>
      <c r="H159" s="360">
        <v>1.3890252046257208</v>
      </c>
      <c r="I159" s="358">
        <v>0</v>
      </c>
      <c r="J159" s="358">
        <v>0</v>
      </c>
      <c r="K159" s="358">
        <v>0</v>
      </c>
      <c r="L159" s="361">
        <v>0</v>
      </c>
      <c r="M159" s="362">
        <v>5.434875850164075</v>
      </c>
      <c r="N159" s="358">
        <v>2.5387887636951931</v>
      </c>
      <c r="O159" s="358">
        <v>0.82511434580931131</v>
      </c>
      <c r="P159" s="358">
        <v>7.3673656356861586E-2</v>
      </c>
      <c r="Q159" s="361">
        <v>0</v>
      </c>
      <c r="R159" s="362">
        <v>4.5784658354260133</v>
      </c>
      <c r="S159" s="358">
        <v>8.8314263863505591</v>
      </c>
      <c r="T159" s="358">
        <v>3.6408120233568897</v>
      </c>
      <c r="U159" s="358">
        <v>0.56833842963624615</v>
      </c>
      <c r="V159" s="816">
        <v>0.69434042703859244</v>
      </c>
      <c r="W159" s="880"/>
      <c r="X159" s="880"/>
      <c r="Y159" s="881"/>
      <c r="Z159" s="881"/>
      <c r="AA159" s="881"/>
      <c r="AB159" s="881"/>
      <c r="AC159" s="881"/>
      <c r="AD159" s="881"/>
      <c r="AE159" s="881"/>
      <c r="AF159" s="881"/>
      <c r="AG159" s="881"/>
      <c r="AH159" s="881"/>
      <c r="AI159" s="881"/>
      <c r="AJ159" s="881"/>
      <c r="AK159" s="881"/>
      <c r="AL159" s="881"/>
      <c r="AM159" s="881"/>
      <c r="AN159" s="881"/>
      <c r="AO159" s="881"/>
      <c r="AP159" s="881"/>
      <c r="AQ159" s="881"/>
      <c r="AR159" s="881"/>
      <c r="AS159" s="881"/>
      <c r="AT159" s="881"/>
      <c r="AU159" s="881"/>
      <c r="AV159" s="881"/>
      <c r="AW159" s="881"/>
      <c r="AX159" s="881"/>
      <c r="AY159" s="881"/>
      <c r="AZ159" s="232"/>
      <c r="BA159" s="1294"/>
      <c r="BB159" s="176" t="s">
        <v>178</v>
      </c>
      <c r="BC159" s="476">
        <v>127.73094192795828</v>
      </c>
      <c r="BD159" s="423">
        <v>53.142482371976705</v>
      </c>
      <c r="BE159" s="423">
        <v>8.5246841791859396</v>
      </c>
      <c r="BF159" s="423">
        <v>0</v>
      </c>
      <c r="BG159" s="477">
        <v>0</v>
      </c>
      <c r="BH159" s="487">
        <v>8.496046515394184</v>
      </c>
      <c r="BI159" s="423">
        <v>0</v>
      </c>
      <c r="BJ159" s="423">
        <v>0</v>
      </c>
      <c r="BK159" s="423">
        <v>0</v>
      </c>
      <c r="BL159" s="477">
        <v>0</v>
      </c>
      <c r="BM159" s="487">
        <v>111.08551652453761</v>
      </c>
      <c r="BN159" s="423">
        <v>51.514457099329945</v>
      </c>
      <c r="BO159" s="423">
        <v>16.807832136982114</v>
      </c>
      <c r="BP159" s="423">
        <v>1.49425620287709</v>
      </c>
      <c r="BQ159" s="477">
        <v>0</v>
      </c>
      <c r="BR159" s="487">
        <v>32.951662113348178</v>
      </c>
      <c r="BS159" s="423">
        <v>83.06679364291783</v>
      </c>
      <c r="BT159" s="423">
        <v>5.9190490904948732</v>
      </c>
      <c r="BU159" s="423">
        <v>53.037457912828067</v>
      </c>
      <c r="BV159" s="935">
        <v>14.423145719532018</v>
      </c>
      <c r="BW159" s="1011"/>
      <c r="BX159" s="1011"/>
      <c r="BY159" s="1012"/>
      <c r="BZ159" s="1012"/>
      <c r="CA159" s="1012"/>
      <c r="CB159" s="1012"/>
      <c r="CC159" s="1012"/>
      <c r="CD159" s="1012"/>
      <c r="CE159" s="1012"/>
      <c r="CF159" s="1012"/>
      <c r="CG159" s="1012"/>
      <c r="CH159" s="1012"/>
      <c r="CI159" s="1012"/>
      <c r="CJ159" s="1012"/>
      <c r="CK159" s="1012"/>
      <c r="CL159" s="1012"/>
      <c r="CM159" s="1012"/>
      <c r="CN159" s="1012"/>
      <c r="CO159" s="1012"/>
      <c r="CP159" s="1012"/>
      <c r="CQ159" s="1012"/>
      <c r="CR159" s="1012"/>
      <c r="CS159" s="1012"/>
      <c r="CT159" s="1012"/>
      <c r="CU159" s="1012"/>
      <c r="CV159" s="1012"/>
      <c r="CW159" s="1012"/>
      <c r="CX159" s="1012"/>
      <c r="CY159" s="1012"/>
      <c r="CZ159" s="1012"/>
    </row>
    <row r="160" s="133" customFormat="true" ht="15" customHeight="true" x14ac:dyDescent="0.2">
      <c r="A160" s="1310"/>
      <c r="B160" s="292" t="s">
        <v>179</v>
      </c>
      <c r="C160" s="357">
        <v>2.9697240618741794</v>
      </c>
      <c r="D160" s="358">
        <v>0.26160542905624523</v>
      </c>
      <c r="E160" s="358">
        <v>0</v>
      </c>
      <c r="F160" s="358">
        <v>0</v>
      </c>
      <c r="G160" s="359">
        <v>0</v>
      </c>
      <c r="H160" s="360">
        <v>1.1322945294224787</v>
      </c>
      <c r="I160" s="358">
        <v>0</v>
      </c>
      <c r="J160" s="358">
        <v>0</v>
      </c>
      <c r="K160" s="358">
        <v>0</v>
      </c>
      <c r="L160" s="361">
        <v>0</v>
      </c>
      <c r="M160" s="362">
        <v>3.4396905397276663</v>
      </c>
      <c r="N160" s="358">
        <v>0.40931587393743973</v>
      </c>
      <c r="O160" s="358">
        <v>0</v>
      </c>
      <c r="P160" s="358">
        <v>0</v>
      </c>
      <c r="Q160" s="361">
        <v>0</v>
      </c>
      <c r="R160" s="362">
        <v>0.53521578979396289</v>
      </c>
      <c r="S160" s="358">
        <v>4.0374043519074583</v>
      </c>
      <c r="T160" s="358">
        <v>0</v>
      </c>
      <c r="U160" s="358">
        <v>0.46837891544025079</v>
      </c>
      <c r="V160" s="816">
        <v>0</v>
      </c>
      <c r="W160" s="880"/>
      <c r="X160" s="880"/>
      <c r="Y160" s="881"/>
      <c r="Z160" s="881"/>
      <c r="AA160" s="881"/>
      <c r="AB160" s="881"/>
      <c r="AC160" s="881"/>
      <c r="AD160" s="881"/>
      <c r="AE160" s="881"/>
      <c r="AF160" s="881"/>
      <c r="AG160" s="881"/>
      <c r="AH160" s="881"/>
      <c r="AI160" s="881"/>
      <c r="AJ160" s="881"/>
      <c r="AK160" s="881"/>
      <c r="AL160" s="881"/>
      <c r="AM160" s="881"/>
      <c r="AN160" s="881"/>
      <c r="AO160" s="881"/>
      <c r="AP160" s="881"/>
      <c r="AQ160" s="881"/>
      <c r="AR160" s="881"/>
      <c r="AS160" s="881"/>
      <c r="AT160" s="881"/>
      <c r="AU160" s="881"/>
      <c r="AV160" s="881"/>
      <c r="AW160" s="881"/>
      <c r="AX160" s="881"/>
      <c r="AY160" s="881"/>
      <c r="AZ160" s="232"/>
      <c r="BA160" s="1294"/>
      <c r="BB160" s="176" t="s">
        <v>179</v>
      </c>
      <c r="BC160" s="476">
        <v>78.61056842370111</v>
      </c>
      <c r="BD160" s="423">
        <v>6.9257396907293032</v>
      </c>
      <c r="BE160" s="423">
        <v>0</v>
      </c>
      <c r="BF160" s="423">
        <v>0</v>
      </c>
      <c r="BG160" s="477">
        <v>0</v>
      </c>
      <c r="BH160" s="487">
        <v>6.9257396907293032</v>
      </c>
      <c r="BI160" s="423">
        <v>0</v>
      </c>
      <c r="BJ160" s="423">
        <v>0</v>
      </c>
      <c r="BK160" s="423">
        <v>0</v>
      </c>
      <c r="BL160" s="477">
        <v>0</v>
      </c>
      <c r="BM160" s="487">
        <v>70.305157067880046</v>
      </c>
      <c r="BN160" s="423">
        <v>8.3054113558210663</v>
      </c>
      <c r="BO160" s="423">
        <v>0</v>
      </c>
      <c r="BP160" s="423">
        <v>0</v>
      </c>
      <c r="BQ160" s="477">
        <v>0</v>
      </c>
      <c r="BR160" s="487">
        <v>3.8519998831395545</v>
      </c>
      <c r="BS160" s="423">
        <v>37.97509252539929</v>
      </c>
      <c r="BT160" s="423">
        <v>0</v>
      </c>
      <c r="BU160" s="423">
        <v>43.709215705891566</v>
      </c>
      <c r="BV160" s="935">
        <v>0</v>
      </c>
      <c r="BW160" s="1011"/>
      <c r="BX160" s="1011"/>
      <c r="BY160" s="1012"/>
      <c r="BZ160" s="1012"/>
      <c r="CA160" s="1012"/>
      <c r="CB160" s="1012"/>
      <c r="CC160" s="1012"/>
      <c r="CD160" s="1012"/>
      <c r="CE160" s="1012"/>
      <c r="CF160" s="1012"/>
      <c r="CG160" s="1012"/>
      <c r="CH160" s="1012"/>
      <c r="CI160" s="1012"/>
      <c r="CJ160" s="1012"/>
      <c r="CK160" s="1012"/>
      <c r="CL160" s="1012"/>
      <c r="CM160" s="1012"/>
      <c r="CN160" s="1012"/>
      <c r="CO160" s="1012"/>
      <c r="CP160" s="1012"/>
      <c r="CQ160" s="1012"/>
      <c r="CR160" s="1012"/>
      <c r="CS160" s="1012"/>
      <c r="CT160" s="1012"/>
      <c r="CU160" s="1012"/>
      <c r="CV160" s="1012"/>
      <c r="CW160" s="1012"/>
      <c r="CX160" s="1012"/>
      <c r="CY160" s="1012"/>
      <c r="CZ160" s="1012"/>
    </row>
    <row r="161" s="133" customFormat="true" ht="15" customHeight="true" x14ac:dyDescent="0.2">
      <c r="A161" s="1310"/>
      <c r="B161" s="292" t="s">
        <v>180</v>
      </c>
      <c r="C161" s="357">
        <v>0.72823642503041763</v>
      </c>
      <c r="D161" s="358">
        <v>0.10001111506293371</v>
      </c>
      <c r="E161" s="358">
        <v>0</v>
      </c>
      <c r="F161" s="358">
        <v>0</v>
      </c>
      <c r="G161" s="359">
        <v>0</v>
      </c>
      <c r="H161" s="360">
        <v>0.43287342650237903</v>
      </c>
      <c r="I161" s="358">
        <v>0</v>
      </c>
      <c r="J161" s="358">
        <v>0</v>
      </c>
      <c r="K161" s="358">
        <v>0</v>
      </c>
      <c r="L161" s="361">
        <v>0</v>
      </c>
      <c r="M161" s="362">
        <v>0.94312536603430097</v>
      </c>
      <c r="N161" s="358">
        <v>0</v>
      </c>
      <c r="O161" s="358">
        <v>0</v>
      </c>
      <c r="P161" s="358">
        <v>0</v>
      </c>
      <c r="Q161" s="361">
        <v>0</v>
      </c>
      <c r="R161" s="362">
        <v>0</v>
      </c>
      <c r="S161" s="358">
        <v>0</v>
      </c>
      <c r="T161" s="358">
        <v>0</v>
      </c>
      <c r="U161" s="358">
        <v>0.23493942762405953</v>
      </c>
      <c r="V161" s="816">
        <v>0</v>
      </c>
      <c r="W161" s="880"/>
      <c r="X161" s="880"/>
      <c r="Y161" s="881"/>
      <c r="Z161" s="881"/>
      <c r="AA161" s="881"/>
      <c r="AB161" s="881"/>
      <c r="AC161" s="881"/>
      <c r="AD161" s="881"/>
      <c r="AE161" s="881"/>
      <c r="AF161" s="881"/>
      <c r="AG161" s="881"/>
      <c r="AH161" s="881"/>
      <c r="AI161" s="881"/>
      <c r="AJ161" s="881"/>
      <c r="AK161" s="881"/>
      <c r="AL161" s="881"/>
      <c r="AM161" s="881"/>
      <c r="AN161" s="881"/>
      <c r="AO161" s="881"/>
      <c r="AP161" s="881"/>
      <c r="AQ161" s="881"/>
      <c r="AR161" s="881"/>
      <c r="AS161" s="881"/>
      <c r="AT161" s="881"/>
      <c r="AU161" s="881"/>
      <c r="AV161" s="881"/>
      <c r="AW161" s="881"/>
      <c r="AX161" s="881"/>
      <c r="AY161" s="881"/>
      <c r="AZ161" s="232"/>
      <c r="BA161" s="1294"/>
      <c r="BB161" s="176" t="s">
        <v>180</v>
      </c>
      <c r="BC161" s="476">
        <v>19.276901868908574</v>
      </c>
      <c r="BD161" s="423">
        <v>2.6476933280942543</v>
      </c>
      <c r="BE161" s="423">
        <v>0</v>
      </c>
      <c r="BF161" s="423">
        <v>0</v>
      </c>
      <c r="BG161" s="477">
        <v>0</v>
      </c>
      <c r="BH161" s="487">
        <v>2.6476933280942543</v>
      </c>
      <c r="BI161" s="423">
        <v>0</v>
      </c>
      <c r="BJ161" s="423">
        <v>0</v>
      </c>
      <c r="BK161" s="423">
        <v>0</v>
      </c>
      <c r="BL161" s="477">
        <v>0</v>
      </c>
      <c r="BM161" s="487">
        <v>19.276901868908574</v>
      </c>
      <c r="BN161" s="423">
        <v>0</v>
      </c>
      <c r="BO161" s="423">
        <v>0</v>
      </c>
      <c r="BP161" s="423">
        <v>0</v>
      </c>
      <c r="BQ161" s="477">
        <v>0</v>
      </c>
      <c r="BR161" s="487">
        <v>0</v>
      </c>
      <c r="BS161" s="423">
        <v>0</v>
      </c>
      <c r="BT161" s="423">
        <v>0</v>
      </c>
      <c r="BU161" s="423">
        <v>21.92459519700283</v>
      </c>
      <c r="BV161" s="935">
        <v>0</v>
      </c>
      <c r="BW161" s="1011"/>
      <c r="BX161" s="1011"/>
      <c r="BY161" s="1012"/>
      <c r="BZ161" s="1012"/>
      <c r="CA161" s="1012"/>
      <c r="CB161" s="1012"/>
      <c r="CC161" s="1012"/>
      <c r="CD161" s="1012"/>
      <c r="CE161" s="1012"/>
      <c r="CF161" s="1012"/>
      <c r="CG161" s="1012"/>
      <c r="CH161" s="1012"/>
      <c r="CI161" s="1012"/>
      <c r="CJ161" s="1012"/>
      <c r="CK161" s="1012"/>
      <c r="CL161" s="1012"/>
      <c r="CM161" s="1012"/>
      <c r="CN161" s="1012"/>
      <c r="CO161" s="1012"/>
      <c r="CP161" s="1012"/>
      <c r="CQ161" s="1012"/>
      <c r="CR161" s="1012"/>
      <c r="CS161" s="1012"/>
      <c r="CT161" s="1012"/>
      <c r="CU161" s="1012"/>
      <c r="CV161" s="1012"/>
      <c r="CW161" s="1012"/>
      <c r="CX161" s="1012"/>
      <c r="CY161" s="1012"/>
      <c r="CZ161" s="1012"/>
    </row>
    <row r="162" s="133" customFormat="true" ht="15" customHeight="true" x14ac:dyDescent="0.2">
      <c r="A162" s="1310"/>
      <c r="B162" s="292" t="s">
        <v>181</v>
      </c>
      <c r="C162" s="357">
        <v>0.10257410889399385</v>
      </c>
      <c r="D162" s="358">
        <v>0.12710772259229994</v>
      </c>
      <c r="E162" s="358">
        <v>0</v>
      </c>
      <c r="F162" s="358">
        <v>0</v>
      </c>
      <c r="G162" s="359">
        <v>0</v>
      </c>
      <c r="H162" s="360">
        <v>0.55015440412617622</v>
      </c>
      <c r="I162" s="358">
        <v>0</v>
      </c>
      <c r="J162" s="358">
        <v>0</v>
      </c>
      <c r="K162" s="358">
        <v>0</v>
      </c>
      <c r="L162" s="361">
        <v>0</v>
      </c>
      <c r="M162" s="362">
        <v>0.13284180888404404</v>
      </c>
      <c r="N162" s="358">
        <v>0</v>
      </c>
      <c r="O162" s="358">
        <v>0</v>
      </c>
      <c r="P162" s="358">
        <v>0</v>
      </c>
      <c r="Q162" s="361">
        <v>0</v>
      </c>
      <c r="R162" s="362">
        <v>0.37726389450909792</v>
      </c>
      <c r="S162" s="358">
        <v>0</v>
      </c>
      <c r="T162" s="358">
        <v>0</v>
      </c>
      <c r="U162" s="358">
        <v>3.6059165506921315E-2</v>
      </c>
      <c r="V162" s="816">
        <v>0</v>
      </c>
      <c r="W162" s="880"/>
      <c r="X162" s="880"/>
      <c r="Y162" s="881"/>
      <c r="Z162" s="881"/>
      <c r="AA162" s="881"/>
      <c r="AB162" s="881"/>
      <c r="AC162" s="881"/>
      <c r="AD162" s="881"/>
      <c r="AE162" s="881"/>
      <c r="AF162" s="881"/>
      <c r="AG162" s="881"/>
      <c r="AH162" s="881"/>
      <c r="AI162" s="881"/>
      <c r="AJ162" s="881"/>
      <c r="AK162" s="881"/>
      <c r="AL162" s="881"/>
      <c r="AM162" s="881"/>
      <c r="AN162" s="881"/>
      <c r="AO162" s="881"/>
      <c r="AP162" s="881"/>
      <c r="AQ162" s="881"/>
      <c r="AR162" s="881"/>
      <c r="AS162" s="881"/>
      <c r="AT162" s="881"/>
      <c r="AU162" s="881"/>
      <c r="AV162" s="881"/>
      <c r="AW162" s="881"/>
      <c r="AX162" s="881"/>
      <c r="AY162" s="881"/>
      <c r="AZ162" s="232"/>
      <c r="BA162" s="1294"/>
      <c r="BB162" s="176" t="s">
        <v>181</v>
      </c>
      <c r="BC162" s="476">
        <v>2.7152047926711047</v>
      </c>
      <c r="BD162" s="423">
        <v>3.3650486632922045</v>
      </c>
      <c r="BE162" s="423">
        <v>0</v>
      </c>
      <c r="BF162" s="423">
        <v>0</v>
      </c>
      <c r="BG162" s="477">
        <v>0</v>
      </c>
      <c r="BH162" s="487">
        <v>3.3650486632922045</v>
      </c>
      <c r="BI162" s="423">
        <v>0</v>
      </c>
      <c r="BJ162" s="423">
        <v>0</v>
      </c>
      <c r="BK162" s="423">
        <v>0</v>
      </c>
      <c r="BL162" s="477">
        <v>0</v>
      </c>
      <c r="BM162" s="487">
        <v>2.7152047926711047</v>
      </c>
      <c r="BN162" s="423">
        <v>0</v>
      </c>
      <c r="BO162" s="423">
        <v>0</v>
      </c>
      <c r="BP162" s="423">
        <v>0</v>
      </c>
      <c r="BQ162" s="477">
        <v>0</v>
      </c>
      <c r="BR162" s="487">
        <v>2.7152047926711047</v>
      </c>
      <c r="BS162" s="423">
        <v>0</v>
      </c>
      <c r="BT162" s="423">
        <v>0</v>
      </c>
      <c r="BU162" s="423">
        <v>3.3650486632922045</v>
      </c>
      <c r="BV162" s="935">
        <v>0</v>
      </c>
      <c r="BW162" s="1011"/>
      <c r="BX162" s="1011"/>
      <c r="BY162" s="1012"/>
      <c r="BZ162" s="1012"/>
      <c r="CA162" s="1012"/>
      <c r="CB162" s="1012"/>
      <c r="CC162" s="1012"/>
      <c r="CD162" s="1012"/>
      <c r="CE162" s="1012"/>
      <c r="CF162" s="1012"/>
      <c r="CG162" s="1012"/>
      <c r="CH162" s="1012"/>
      <c r="CI162" s="1012"/>
      <c r="CJ162" s="1012"/>
      <c r="CK162" s="1012"/>
      <c r="CL162" s="1012"/>
      <c r="CM162" s="1012"/>
      <c r="CN162" s="1012"/>
      <c r="CO162" s="1012"/>
      <c r="CP162" s="1012"/>
      <c r="CQ162" s="1012"/>
      <c r="CR162" s="1012"/>
      <c r="CS162" s="1012"/>
      <c r="CT162" s="1012"/>
      <c r="CU162" s="1012"/>
      <c r="CV162" s="1012"/>
      <c r="CW162" s="1012"/>
      <c r="CX162" s="1012"/>
      <c r="CY162" s="1012"/>
      <c r="CZ162" s="1012"/>
    </row>
    <row r="163" s="133" customFormat="true" ht="15" customHeight="true" x14ac:dyDescent="0.2">
      <c r="A163" s="1311"/>
      <c r="B163" s="292" t="s">
        <v>182</v>
      </c>
      <c r="C163" s="357">
        <v>1.205259969183746</v>
      </c>
      <c r="D163" s="358">
        <v>0.52765340518570458</v>
      </c>
      <c r="E163" s="358">
        <v>0.47966446323598588</v>
      </c>
      <c r="F163" s="358">
        <v>0</v>
      </c>
      <c r="G163" s="359">
        <v>0</v>
      </c>
      <c r="H163" s="360">
        <v>0.26257369287840232</v>
      </c>
      <c r="I163" s="358">
        <v>0</v>
      </c>
      <c r="J163" s="358">
        <v>0</v>
      </c>
      <c r="K163" s="358">
        <v>0</v>
      </c>
      <c r="L163" s="361">
        <v>0</v>
      </c>
      <c r="M163" s="362">
        <v>1.0589911257242091</v>
      </c>
      <c r="N163" s="358">
        <v>1.1148783724060731</v>
      </c>
      <c r="O163" s="358">
        <v>0.62243308444113554</v>
      </c>
      <c r="P163" s="358">
        <v>0</v>
      </c>
      <c r="Q163" s="361">
        <v>0</v>
      </c>
      <c r="R163" s="362">
        <v>0</v>
      </c>
      <c r="S163" s="358">
        <v>0</v>
      </c>
      <c r="T163" s="358">
        <v>0</v>
      </c>
      <c r="U163" s="358">
        <v>0.53088616774497677</v>
      </c>
      <c r="V163" s="816">
        <v>0.43374154526407521</v>
      </c>
      <c r="W163" s="880"/>
      <c r="X163" s="880"/>
      <c r="Y163" s="881"/>
      <c r="Z163" s="881"/>
      <c r="AA163" s="881"/>
      <c r="AB163" s="881"/>
      <c r="AC163" s="881"/>
      <c r="AD163" s="881"/>
      <c r="AE163" s="881"/>
      <c r="AF163" s="881"/>
      <c r="AG163" s="881"/>
      <c r="AH163" s="881"/>
      <c r="AI163" s="881"/>
      <c r="AJ163" s="881"/>
      <c r="AK163" s="881"/>
      <c r="AL163" s="881"/>
      <c r="AM163" s="881"/>
      <c r="AN163" s="881"/>
      <c r="AO163" s="881"/>
      <c r="AP163" s="881"/>
      <c r="AQ163" s="881"/>
      <c r="AR163" s="881"/>
      <c r="AS163" s="881"/>
      <c r="AT163" s="881"/>
      <c r="AU163" s="881"/>
      <c r="AV163" s="881"/>
      <c r="AW163" s="881"/>
      <c r="AX163" s="881"/>
      <c r="AY163" s="881"/>
      <c r="AZ163" s="232"/>
      <c r="BA163" s="1295"/>
      <c r="BB163" s="176" t="s">
        <v>182</v>
      </c>
      <c r="BC163" s="476">
        <v>31.904031924121892</v>
      </c>
      <c r="BD163" s="423">
        <v>13.969091331271306</v>
      </c>
      <c r="BE163" s="423">
        <v>12.679152717347604</v>
      </c>
      <c r="BF163" s="423">
        <v>0</v>
      </c>
      <c r="BG163" s="477">
        <v>0</v>
      </c>
      <c r="BH163" s="487">
        <v>1.606045952934916</v>
      </c>
      <c r="BI163" s="423">
        <v>0</v>
      </c>
      <c r="BJ163" s="423">
        <v>0</v>
      </c>
      <c r="BK163" s="423">
        <v>0</v>
      </c>
      <c r="BL163" s="477">
        <v>0</v>
      </c>
      <c r="BM163" s="487">
        <v>21.645126666954848</v>
      </c>
      <c r="BN163" s="423">
        <v>22.621950635503431</v>
      </c>
      <c r="BO163" s="423">
        <v>12.679152717347604</v>
      </c>
      <c r="BP163" s="423">
        <v>0</v>
      </c>
      <c r="BQ163" s="477">
        <v>0</v>
      </c>
      <c r="BR163" s="487">
        <v>0</v>
      </c>
      <c r="BS163" s="423">
        <v>0</v>
      </c>
      <c r="BT163" s="423">
        <v>0</v>
      </c>
      <c r="BU163" s="423">
        <v>49.542405211447743</v>
      </c>
      <c r="BV163" s="935">
        <v>9.0098707612930582</v>
      </c>
      <c r="BW163" s="1011"/>
      <c r="BX163" s="1011"/>
      <c r="BY163" s="1012"/>
      <c r="BZ163" s="1012"/>
      <c r="CA163" s="1012"/>
      <c r="CB163" s="1012"/>
      <c r="CC163" s="1012"/>
      <c r="CD163" s="1012"/>
      <c r="CE163" s="1012"/>
      <c r="CF163" s="1012"/>
      <c r="CG163" s="1012"/>
      <c r="CH163" s="1012"/>
      <c r="CI163" s="1012"/>
      <c r="CJ163" s="1012"/>
      <c r="CK163" s="1012"/>
      <c r="CL163" s="1012"/>
      <c r="CM163" s="1012"/>
      <c r="CN163" s="1012"/>
      <c r="CO163" s="1012"/>
      <c r="CP163" s="1012"/>
      <c r="CQ163" s="1012"/>
      <c r="CR163" s="1012"/>
      <c r="CS163" s="1012"/>
      <c r="CT163" s="1012"/>
      <c r="CU163" s="1012"/>
      <c r="CV163" s="1012"/>
      <c r="CW163" s="1012"/>
      <c r="CX163" s="1012"/>
      <c r="CY163" s="1012"/>
      <c r="CZ163" s="1012"/>
    </row>
    <row r="164" s="133" customFormat="true" ht="15" customHeight="true" x14ac:dyDescent="0.2">
      <c r="A164" s="713"/>
      <c r="B164" s="292"/>
      <c r="C164" s="357"/>
      <c r="D164" s="358"/>
      <c r="E164" s="358"/>
      <c r="F164" s="358"/>
      <c r="G164" s="359"/>
      <c r="H164" s="360"/>
      <c r="I164" s="358"/>
      <c r="J164" s="358"/>
      <c r="K164" s="358"/>
      <c r="L164" s="361"/>
      <c r="M164" s="362"/>
      <c r="N164" s="358"/>
      <c r="O164" s="358"/>
      <c r="P164" s="358"/>
      <c r="Q164" s="361"/>
      <c r="R164" s="362"/>
      <c r="S164" s="358"/>
      <c r="T164" s="358"/>
      <c r="U164" s="358"/>
      <c r="V164" s="816"/>
      <c r="W164" s="880"/>
      <c r="X164" s="880"/>
      <c r="Y164" s="881"/>
      <c r="Z164" s="881"/>
      <c r="AA164" s="881"/>
      <c r="AB164" s="881"/>
      <c r="AC164" s="881"/>
      <c r="AD164" s="881"/>
      <c r="AE164" s="881"/>
      <c r="AF164" s="881"/>
      <c r="AG164" s="881"/>
      <c r="AH164" s="881"/>
      <c r="AI164" s="881"/>
      <c r="AJ164" s="881"/>
      <c r="AK164" s="881"/>
      <c r="AL164" s="881"/>
      <c r="AM164" s="881"/>
      <c r="AN164" s="881"/>
      <c r="AO164" s="881"/>
      <c r="AP164" s="881"/>
      <c r="AQ164" s="881"/>
      <c r="AR164" s="881"/>
      <c r="AS164" s="881"/>
      <c r="AT164" s="881"/>
      <c r="AU164" s="881"/>
      <c r="AV164" s="881"/>
      <c r="AW164" s="881"/>
      <c r="AX164" s="881"/>
      <c r="AY164" s="881"/>
      <c r="AZ164" s="232"/>
      <c r="BA164" s="707"/>
      <c r="BB164" s="176"/>
      <c r="BC164" s="476"/>
      <c r="BD164" s="423"/>
      <c r="BE164" s="423"/>
      <c r="BF164" s="423"/>
      <c r="BG164" s="477"/>
      <c r="BH164" s="487"/>
      <c r="BI164" s="423"/>
      <c r="BJ164" s="423"/>
      <c r="BK164" s="423"/>
      <c r="BL164" s="477"/>
      <c r="BM164" s="487"/>
      <c r="BN164" s="423"/>
      <c r="BO164" s="423"/>
      <c r="BP164" s="423"/>
      <c r="BQ164" s="477"/>
      <c r="BR164" s="487"/>
      <c r="BS164" s="423"/>
      <c r="BT164" s="423"/>
      <c r="BU164" s="423"/>
      <c r="BV164" s="935"/>
      <c r="BW164" s="1011"/>
      <c r="BX164" s="1011"/>
      <c r="BY164" s="1012"/>
      <c r="BZ164" s="1012"/>
      <c r="CA164" s="1012"/>
      <c r="CB164" s="1012"/>
      <c r="CC164" s="1012"/>
      <c r="CD164" s="1012"/>
      <c r="CE164" s="1012"/>
      <c r="CF164" s="1012"/>
      <c r="CG164" s="1012"/>
      <c r="CH164" s="1012"/>
      <c r="CI164" s="1012"/>
      <c r="CJ164" s="1012"/>
      <c r="CK164" s="1012"/>
      <c r="CL164" s="1012"/>
      <c r="CM164" s="1012"/>
      <c r="CN164" s="1012"/>
      <c r="CO164" s="1012"/>
      <c r="CP164" s="1012"/>
      <c r="CQ164" s="1012"/>
      <c r="CR164" s="1012"/>
      <c r="CS164" s="1012"/>
      <c r="CT164" s="1012"/>
      <c r="CU164" s="1012"/>
      <c r="CV164" s="1012"/>
      <c r="CW164" s="1012"/>
      <c r="CX164" s="1012"/>
      <c r="CY164" s="1012"/>
      <c r="CZ164" s="1012"/>
    </row>
    <row r="165" s="133" customFormat="true" ht="15" customHeight="true" x14ac:dyDescent="0.2">
      <c r="A165" s="713"/>
      <c r="B165" s="292"/>
      <c r="C165" s="357"/>
      <c r="D165" s="358"/>
      <c r="E165" s="358"/>
      <c r="F165" s="358"/>
      <c r="G165" s="359"/>
      <c r="H165" s="360"/>
      <c r="I165" s="358"/>
      <c r="J165" s="358"/>
      <c r="K165" s="358"/>
      <c r="L165" s="361"/>
      <c r="M165" s="362"/>
      <c r="N165" s="358"/>
      <c r="O165" s="358"/>
      <c r="P165" s="358"/>
      <c r="Q165" s="361"/>
      <c r="R165" s="362"/>
      <c r="S165" s="358"/>
      <c r="T165" s="358"/>
      <c r="U165" s="358"/>
      <c r="V165" s="816"/>
      <c r="W165" s="880"/>
      <c r="X165" s="880"/>
      <c r="Y165" s="881"/>
      <c r="Z165" s="881"/>
      <c r="AA165" s="881"/>
      <c r="AB165" s="881"/>
      <c r="AC165" s="881"/>
      <c r="AD165" s="881"/>
      <c r="AE165" s="881"/>
      <c r="AF165" s="881"/>
      <c r="AG165" s="881"/>
      <c r="AH165" s="881"/>
      <c r="AI165" s="881"/>
      <c r="AJ165" s="881"/>
      <c r="AK165" s="881"/>
      <c r="AL165" s="881"/>
      <c r="AM165" s="881"/>
      <c r="AN165" s="881"/>
      <c r="AO165" s="881"/>
      <c r="AP165" s="881"/>
      <c r="AQ165" s="881"/>
      <c r="AR165" s="881"/>
      <c r="AS165" s="881"/>
      <c r="AT165" s="881"/>
      <c r="AU165" s="881"/>
      <c r="AV165" s="881"/>
      <c r="AW165" s="881"/>
      <c r="AX165" s="881"/>
      <c r="AY165" s="881"/>
      <c r="AZ165" s="232"/>
      <c r="BA165" s="707"/>
      <c r="BB165" s="176"/>
      <c r="BC165" s="476"/>
      <c r="BD165" s="423"/>
      <c r="BE165" s="423"/>
      <c r="BF165" s="423"/>
      <c r="BG165" s="477"/>
      <c r="BH165" s="487"/>
      <c r="BI165" s="423"/>
      <c r="BJ165" s="423"/>
      <c r="BK165" s="423"/>
      <c r="BL165" s="477"/>
      <c r="BM165" s="487"/>
      <c r="BN165" s="423"/>
      <c r="BO165" s="423"/>
      <c r="BP165" s="423"/>
      <c r="BQ165" s="477"/>
      <c r="BR165" s="487"/>
      <c r="BS165" s="423"/>
      <c r="BT165" s="423"/>
      <c r="BU165" s="423"/>
      <c r="BV165" s="935"/>
      <c r="BW165" s="1011"/>
      <c r="BX165" s="1011"/>
      <c r="BY165" s="1012"/>
      <c r="BZ165" s="1012"/>
      <c r="CA165" s="1012"/>
      <c r="CB165" s="1012"/>
      <c r="CC165" s="1012"/>
      <c r="CD165" s="1012"/>
      <c r="CE165" s="1012"/>
      <c r="CF165" s="1012"/>
      <c r="CG165" s="1012"/>
      <c r="CH165" s="1012"/>
      <c r="CI165" s="1012"/>
      <c r="CJ165" s="1012"/>
      <c r="CK165" s="1012"/>
      <c r="CL165" s="1012"/>
      <c r="CM165" s="1012"/>
      <c r="CN165" s="1012"/>
      <c r="CO165" s="1012"/>
      <c r="CP165" s="1012"/>
      <c r="CQ165" s="1012"/>
      <c r="CR165" s="1012"/>
      <c r="CS165" s="1012"/>
      <c r="CT165" s="1012"/>
      <c r="CU165" s="1012"/>
      <c r="CV165" s="1012"/>
      <c r="CW165" s="1012"/>
      <c r="CX165" s="1012"/>
      <c r="CY165" s="1012"/>
      <c r="CZ165" s="1012"/>
    </row>
    <row r="166" s="133" customFormat="true" ht="15" customHeight="true" x14ac:dyDescent="0.2">
      <c r="A166" s="713"/>
      <c r="B166" s="292"/>
      <c r="C166" s="357"/>
      <c r="D166" s="358"/>
      <c r="E166" s="358"/>
      <c r="F166" s="358"/>
      <c r="G166" s="359"/>
      <c r="H166" s="360"/>
      <c r="I166" s="358"/>
      <c r="J166" s="358"/>
      <c r="K166" s="358"/>
      <c r="L166" s="361"/>
      <c r="M166" s="362"/>
      <c r="N166" s="358"/>
      <c r="O166" s="358"/>
      <c r="P166" s="358"/>
      <c r="Q166" s="361"/>
      <c r="R166" s="362"/>
      <c r="S166" s="358"/>
      <c r="T166" s="358"/>
      <c r="U166" s="358"/>
      <c r="V166" s="816"/>
      <c r="W166" s="880"/>
      <c r="X166" s="880"/>
      <c r="Y166" s="881"/>
      <c r="Z166" s="881"/>
      <c r="AA166" s="881"/>
      <c r="AB166" s="881"/>
      <c r="AC166" s="881"/>
      <c r="AD166" s="881"/>
      <c r="AE166" s="881"/>
      <c r="AF166" s="881"/>
      <c r="AG166" s="881"/>
      <c r="AH166" s="881"/>
      <c r="AI166" s="881"/>
      <c r="AJ166" s="881"/>
      <c r="AK166" s="881"/>
      <c r="AL166" s="881"/>
      <c r="AM166" s="881"/>
      <c r="AN166" s="881"/>
      <c r="AO166" s="881"/>
      <c r="AP166" s="881"/>
      <c r="AQ166" s="881"/>
      <c r="AR166" s="881"/>
      <c r="AS166" s="881"/>
      <c r="AT166" s="881"/>
      <c r="AU166" s="881"/>
      <c r="AV166" s="881"/>
      <c r="AW166" s="881"/>
      <c r="AX166" s="881"/>
      <c r="AY166" s="881"/>
      <c r="AZ166" s="232"/>
      <c r="BA166" s="707"/>
      <c r="BB166" s="176"/>
      <c r="BC166" s="476"/>
      <c r="BD166" s="423"/>
      <c r="BE166" s="423"/>
      <c r="BF166" s="423"/>
      <c r="BG166" s="477"/>
      <c r="BH166" s="487"/>
      <c r="BI166" s="423"/>
      <c r="BJ166" s="423"/>
      <c r="BK166" s="423"/>
      <c r="BL166" s="477"/>
      <c r="BM166" s="487"/>
      <c r="BN166" s="423"/>
      <c r="BO166" s="423"/>
      <c r="BP166" s="423"/>
      <c r="BQ166" s="477"/>
      <c r="BR166" s="487"/>
      <c r="BS166" s="423"/>
      <c r="BT166" s="423"/>
      <c r="BU166" s="423"/>
      <c r="BV166" s="935"/>
      <c r="BW166" s="1011"/>
      <c r="BX166" s="1011"/>
      <c r="BY166" s="1012"/>
      <c r="BZ166" s="1012"/>
      <c r="CA166" s="1012"/>
      <c r="CB166" s="1012"/>
      <c r="CC166" s="1012"/>
      <c r="CD166" s="1012"/>
      <c r="CE166" s="1012"/>
      <c r="CF166" s="1012"/>
      <c r="CG166" s="1012"/>
      <c r="CH166" s="1012"/>
      <c r="CI166" s="1012"/>
      <c r="CJ166" s="1012"/>
      <c r="CK166" s="1012"/>
      <c r="CL166" s="1012"/>
      <c r="CM166" s="1012"/>
      <c r="CN166" s="1012"/>
      <c r="CO166" s="1012"/>
      <c r="CP166" s="1012"/>
      <c r="CQ166" s="1012"/>
      <c r="CR166" s="1012"/>
      <c r="CS166" s="1012"/>
      <c r="CT166" s="1012"/>
      <c r="CU166" s="1012"/>
      <c r="CV166" s="1012"/>
      <c r="CW166" s="1012"/>
      <c r="CX166" s="1012"/>
      <c r="CY166" s="1012"/>
      <c r="CZ166" s="1012"/>
    </row>
    <row r="167" s="133" customFormat="true" ht="15" customHeight="true" x14ac:dyDescent="0.2">
      <c r="A167" s="713"/>
      <c r="B167" s="292"/>
      <c r="C167" s="357"/>
      <c r="D167" s="358"/>
      <c r="E167" s="358"/>
      <c r="F167" s="358"/>
      <c r="G167" s="359"/>
      <c r="H167" s="360"/>
      <c r="I167" s="358"/>
      <c r="J167" s="358"/>
      <c r="K167" s="358"/>
      <c r="L167" s="361"/>
      <c r="M167" s="362"/>
      <c r="N167" s="358"/>
      <c r="O167" s="358"/>
      <c r="P167" s="358"/>
      <c r="Q167" s="361"/>
      <c r="R167" s="362"/>
      <c r="S167" s="358"/>
      <c r="T167" s="358"/>
      <c r="U167" s="358"/>
      <c r="V167" s="816"/>
      <c r="W167" s="880"/>
      <c r="X167" s="880"/>
      <c r="Y167" s="881"/>
      <c r="Z167" s="881"/>
      <c r="AA167" s="881"/>
      <c r="AB167" s="881"/>
      <c r="AC167" s="881"/>
      <c r="AD167" s="881"/>
      <c r="AE167" s="881"/>
      <c r="AF167" s="881"/>
      <c r="AG167" s="881"/>
      <c r="AH167" s="881"/>
      <c r="AI167" s="881"/>
      <c r="AJ167" s="881"/>
      <c r="AK167" s="881"/>
      <c r="AL167" s="881"/>
      <c r="AM167" s="881"/>
      <c r="AN167" s="881"/>
      <c r="AO167" s="881"/>
      <c r="AP167" s="881"/>
      <c r="AQ167" s="881"/>
      <c r="AR167" s="881"/>
      <c r="AS167" s="881"/>
      <c r="AT167" s="881"/>
      <c r="AU167" s="881"/>
      <c r="AV167" s="881"/>
      <c r="AW167" s="881"/>
      <c r="AX167" s="881"/>
      <c r="AY167" s="881"/>
      <c r="AZ167" s="232"/>
      <c r="BA167" s="707"/>
      <c r="BB167" s="176"/>
      <c r="BC167" s="476"/>
      <c r="BD167" s="423"/>
      <c r="BE167" s="423"/>
      <c r="BF167" s="423"/>
      <c r="BG167" s="477"/>
      <c r="BH167" s="487"/>
      <c r="BI167" s="423"/>
      <c r="BJ167" s="423"/>
      <c r="BK167" s="423"/>
      <c r="BL167" s="477"/>
      <c r="BM167" s="487"/>
      <c r="BN167" s="423"/>
      <c r="BO167" s="423"/>
      <c r="BP167" s="423"/>
      <c r="BQ167" s="477"/>
      <c r="BR167" s="487"/>
      <c r="BS167" s="423"/>
      <c r="BT167" s="423"/>
      <c r="BU167" s="423"/>
      <c r="BV167" s="935"/>
      <c r="BW167" s="1011"/>
      <c r="BX167" s="1011"/>
      <c r="BY167" s="1012"/>
      <c r="BZ167" s="1012"/>
      <c r="CA167" s="1012"/>
      <c r="CB167" s="1012"/>
      <c r="CC167" s="1012"/>
      <c r="CD167" s="1012"/>
      <c r="CE167" s="1012"/>
      <c r="CF167" s="1012"/>
      <c r="CG167" s="1012"/>
      <c r="CH167" s="1012"/>
      <c r="CI167" s="1012"/>
      <c r="CJ167" s="1012"/>
      <c r="CK167" s="1012"/>
      <c r="CL167" s="1012"/>
      <c r="CM167" s="1012"/>
      <c r="CN167" s="1012"/>
      <c r="CO167" s="1012"/>
      <c r="CP167" s="1012"/>
      <c r="CQ167" s="1012"/>
      <c r="CR167" s="1012"/>
      <c r="CS167" s="1012"/>
      <c r="CT167" s="1012"/>
      <c r="CU167" s="1012"/>
      <c r="CV167" s="1012"/>
      <c r="CW167" s="1012"/>
      <c r="CX167" s="1012"/>
      <c r="CY167" s="1012"/>
      <c r="CZ167" s="1012"/>
    </row>
    <row r="168" s="133" customFormat="true" ht="15" customHeight="true" x14ac:dyDescent="0.2">
      <c r="A168" s="713"/>
      <c r="B168" s="292"/>
      <c r="C168" s="357"/>
      <c r="D168" s="358"/>
      <c r="E168" s="358"/>
      <c r="F168" s="358"/>
      <c r="G168" s="359"/>
      <c r="H168" s="360"/>
      <c r="I168" s="358"/>
      <c r="J168" s="358"/>
      <c r="K168" s="358"/>
      <c r="L168" s="361"/>
      <c r="M168" s="362"/>
      <c r="N168" s="358"/>
      <c r="O168" s="358"/>
      <c r="P168" s="358"/>
      <c r="Q168" s="361"/>
      <c r="R168" s="362"/>
      <c r="S168" s="358"/>
      <c r="T168" s="358"/>
      <c r="U168" s="358"/>
      <c r="V168" s="816"/>
      <c r="W168" s="880"/>
      <c r="X168" s="880"/>
      <c r="Y168" s="881"/>
      <c r="Z168" s="881"/>
      <c r="AA168" s="881"/>
      <c r="AB168" s="881"/>
      <c r="AC168" s="881"/>
      <c r="AD168" s="881"/>
      <c r="AE168" s="881"/>
      <c r="AF168" s="881"/>
      <c r="AG168" s="881"/>
      <c r="AH168" s="881"/>
      <c r="AI168" s="881"/>
      <c r="AJ168" s="881"/>
      <c r="AK168" s="881"/>
      <c r="AL168" s="881"/>
      <c r="AM168" s="881"/>
      <c r="AN168" s="881"/>
      <c r="AO168" s="881"/>
      <c r="AP168" s="881"/>
      <c r="AQ168" s="881"/>
      <c r="AR168" s="881"/>
      <c r="AS168" s="881"/>
      <c r="AT168" s="881"/>
      <c r="AU168" s="881"/>
      <c r="AV168" s="881"/>
      <c r="AW168" s="881"/>
      <c r="AX168" s="881"/>
      <c r="AY168" s="881"/>
      <c r="AZ168" s="232"/>
      <c r="BA168" s="707"/>
      <c r="BB168" s="176"/>
      <c r="BC168" s="476"/>
      <c r="BD168" s="423"/>
      <c r="BE168" s="423"/>
      <c r="BF168" s="423"/>
      <c r="BG168" s="477"/>
      <c r="BH168" s="487"/>
      <c r="BI168" s="423"/>
      <c r="BJ168" s="423"/>
      <c r="BK168" s="423"/>
      <c r="BL168" s="477"/>
      <c r="BM168" s="487"/>
      <c r="BN168" s="423"/>
      <c r="BO168" s="423"/>
      <c r="BP168" s="423"/>
      <c r="BQ168" s="477"/>
      <c r="BR168" s="487"/>
      <c r="BS168" s="423"/>
      <c r="BT168" s="423"/>
      <c r="BU168" s="423"/>
      <c r="BV168" s="935"/>
      <c r="BW168" s="1011"/>
      <c r="BX168" s="1011"/>
      <c r="BY168" s="1012"/>
      <c r="BZ168" s="1012"/>
      <c r="CA168" s="1012"/>
      <c r="CB168" s="1012"/>
      <c r="CC168" s="1012"/>
      <c r="CD168" s="1012"/>
      <c r="CE168" s="1012"/>
      <c r="CF168" s="1012"/>
      <c r="CG168" s="1012"/>
      <c r="CH168" s="1012"/>
      <c r="CI168" s="1012"/>
      <c r="CJ168" s="1012"/>
      <c r="CK168" s="1012"/>
      <c r="CL168" s="1012"/>
      <c r="CM168" s="1012"/>
      <c r="CN168" s="1012"/>
      <c r="CO168" s="1012"/>
      <c r="CP168" s="1012"/>
      <c r="CQ168" s="1012"/>
      <c r="CR168" s="1012"/>
      <c r="CS168" s="1012"/>
      <c r="CT168" s="1012"/>
      <c r="CU168" s="1012"/>
      <c r="CV168" s="1012"/>
      <c r="CW168" s="1012"/>
      <c r="CX168" s="1012"/>
      <c r="CY168" s="1012"/>
      <c r="CZ168" s="1012"/>
    </row>
    <row r="169" s="133" customFormat="true" ht="15" customHeight="true" x14ac:dyDescent="0.2">
      <c r="A169" s="713"/>
      <c r="B169" s="292"/>
      <c r="C169" s="357"/>
      <c r="D169" s="358"/>
      <c r="E169" s="358"/>
      <c r="F169" s="358"/>
      <c r="G169" s="359"/>
      <c r="H169" s="360"/>
      <c r="I169" s="358"/>
      <c r="J169" s="358"/>
      <c r="K169" s="358"/>
      <c r="L169" s="361"/>
      <c r="M169" s="362"/>
      <c r="N169" s="358"/>
      <c r="O169" s="358"/>
      <c r="P169" s="358"/>
      <c r="Q169" s="361"/>
      <c r="R169" s="362"/>
      <c r="S169" s="358"/>
      <c r="T169" s="358"/>
      <c r="U169" s="358"/>
      <c r="V169" s="816"/>
      <c r="W169" s="880"/>
      <c r="X169" s="880"/>
      <c r="Y169" s="881"/>
      <c r="Z169" s="881"/>
      <c r="AA169" s="881"/>
      <c r="AB169" s="881"/>
      <c r="AC169" s="881"/>
      <c r="AD169" s="881"/>
      <c r="AE169" s="881"/>
      <c r="AF169" s="881"/>
      <c r="AG169" s="881"/>
      <c r="AH169" s="881"/>
      <c r="AI169" s="881"/>
      <c r="AJ169" s="881"/>
      <c r="AK169" s="881"/>
      <c r="AL169" s="881"/>
      <c r="AM169" s="881"/>
      <c r="AN169" s="881"/>
      <c r="AO169" s="881"/>
      <c r="AP169" s="881"/>
      <c r="AQ169" s="881"/>
      <c r="AR169" s="881"/>
      <c r="AS169" s="881"/>
      <c r="AT169" s="881"/>
      <c r="AU169" s="881"/>
      <c r="AV169" s="881"/>
      <c r="AW169" s="881"/>
      <c r="AX169" s="881"/>
      <c r="AY169" s="881"/>
      <c r="AZ169" s="232"/>
      <c r="BA169" s="707"/>
      <c r="BB169" s="176"/>
      <c r="BC169" s="476"/>
      <c r="BD169" s="423"/>
      <c r="BE169" s="423"/>
      <c r="BF169" s="423"/>
      <c r="BG169" s="477"/>
      <c r="BH169" s="487"/>
      <c r="BI169" s="423"/>
      <c r="BJ169" s="423"/>
      <c r="BK169" s="423"/>
      <c r="BL169" s="477"/>
      <c r="BM169" s="487"/>
      <c r="BN169" s="423"/>
      <c r="BO169" s="423"/>
      <c r="BP169" s="423"/>
      <c r="BQ169" s="477"/>
      <c r="BR169" s="487"/>
      <c r="BS169" s="423"/>
      <c r="BT169" s="423"/>
      <c r="BU169" s="423"/>
      <c r="BV169" s="935"/>
      <c r="BW169" s="1011"/>
      <c r="BX169" s="1011"/>
      <c r="BY169" s="1012"/>
      <c r="BZ169" s="1012"/>
      <c r="CA169" s="1012"/>
      <c r="CB169" s="1012"/>
      <c r="CC169" s="1012"/>
      <c r="CD169" s="1012"/>
      <c r="CE169" s="1012"/>
      <c r="CF169" s="1012"/>
      <c r="CG169" s="1012"/>
      <c r="CH169" s="1012"/>
      <c r="CI169" s="1012"/>
      <c r="CJ169" s="1012"/>
      <c r="CK169" s="1012"/>
      <c r="CL169" s="1012"/>
      <c r="CM169" s="1012"/>
      <c r="CN169" s="1012"/>
      <c r="CO169" s="1012"/>
      <c r="CP169" s="1012"/>
      <c r="CQ169" s="1012"/>
      <c r="CR169" s="1012"/>
      <c r="CS169" s="1012"/>
      <c r="CT169" s="1012"/>
      <c r="CU169" s="1012"/>
      <c r="CV169" s="1012"/>
      <c r="CW169" s="1012"/>
      <c r="CX169" s="1012"/>
      <c r="CY169" s="1012"/>
      <c r="CZ169" s="1012"/>
    </row>
    <row r="170" s="133" customFormat="true" ht="15" customHeight="true" x14ac:dyDescent="0.2">
      <c r="A170" s="713"/>
      <c r="B170" s="292"/>
      <c r="C170" s="357"/>
      <c r="D170" s="358"/>
      <c r="E170" s="358"/>
      <c r="F170" s="358"/>
      <c r="G170" s="359"/>
      <c r="H170" s="360"/>
      <c r="I170" s="358"/>
      <c r="J170" s="358"/>
      <c r="K170" s="358"/>
      <c r="L170" s="361"/>
      <c r="M170" s="362"/>
      <c r="N170" s="358"/>
      <c r="O170" s="358"/>
      <c r="P170" s="358"/>
      <c r="Q170" s="361"/>
      <c r="R170" s="362"/>
      <c r="S170" s="358"/>
      <c r="T170" s="358"/>
      <c r="U170" s="358"/>
      <c r="V170" s="816"/>
      <c r="W170" s="880"/>
      <c r="X170" s="880"/>
      <c r="Y170" s="881"/>
      <c r="Z170" s="881"/>
      <c r="AA170" s="881"/>
      <c r="AB170" s="881"/>
      <c r="AC170" s="881"/>
      <c r="AD170" s="881"/>
      <c r="AE170" s="881"/>
      <c r="AF170" s="881"/>
      <c r="AG170" s="881"/>
      <c r="AH170" s="881"/>
      <c r="AI170" s="881"/>
      <c r="AJ170" s="881"/>
      <c r="AK170" s="881"/>
      <c r="AL170" s="881"/>
      <c r="AM170" s="881"/>
      <c r="AN170" s="881"/>
      <c r="AO170" s="881"/>
      <c r="AP170" s="881"/>
      <c r="AQ170" s="881"/>
      <c r="AR170" s="881"/>
      <c r="AS170" s="881"/>
      <c r="AT170" s="881"/>
      <c r="AU170" s="881"/>
      <c r="AV170" s="881"/>
      <c r="AW170" s="881"/>
      <c r="AX170" s="881"/>
      <c r="AY170" s="881"/>
      <c r="AZ170" s="232"/>
      <c r="BA170" s="707"/>
      <c r="BB170" s="176"/>
      <c r="BC170" s="476"/>
      <c r="BD170" s="423"/>
      <c r="BE170" s="423"/>
      <c r="BF170" s="423"/>
      <c r="BG170" s="477"/>
      <c r="BH170" s="487"/>
      <c r="BI170" s="423"/>
      <c r="BJ170" s="423"/>
      <c r="BK170" s="423"/>
      <c r="BL170" s="477"/>
      <c r="BM170" s="487"/>
      <c r="BN170" s="423"/>
      <c r="BO170" s="423"/>
      <c r="BP170" s="423"/>
      <c r="BQ170" s="477"/>
      <c r="BR170" s="487"/>
      <c r="BS170" s="423"/>
      <c r="BT170" s="423"/>
      <c r="BU170" s="423"/>
      <c r="BV170" s="935"/>
      <c r="BW170" s="1011"/>
      <c r="BX170" s="1011"/>
      <c r="BY170" s="1012"/>
      <c r="BZ170" s="1012"/>
      <c r="CA170" s="1012"/>
      <c r="CB170" s="1012"/>
      <c r="CC170" s="1012"/>
      <c r="CD170" s="1012"/>
      <c r="CE170" s="1012"/>
      <c r="CF170" s="1012"/>
      <c r="CG170" s="1012"/>
      <c r="CH170" s="1012"/>
      <c r="CI170" s="1012"/>
      <c r="CJ170" s="1012"/>
      <c r="CK170" s="1012"/>
      <c r="CL170" s="1012"/>
      <c r="CM170" s="1012"/>
      <c r="CN170" s="1012"/>
      <c r="CO170" s="1012"/>
      <c r="CP170" s="1012"/>
      <c r="CQ170" s="1012"/>
      <c r="CR170" s="1012"/>
      <c r="CS170" s="1012"/>
      <c r="CT170" s="1012"/>
      <c r="CU170" s="1012"/>
      <c r="CV170" s="1012"/>
      <c r="CW170" s="1012"/>
      <c r="CX170" s="1012"/>
      <c r="CY170" s="1012"/>
      <c r="CZ170" s="1012"/>
    </row>
    <row r="171" s="133" customFormat="true" ht="15" customHeight="true" x14ac:dyDescent="0.2">
      <c r="A171" s="713"/>
      <c r="B171" s="292"/>
      <c r="C171" s="357"/>
      <c r="D171" s="358"/>
      <c r="E171" s="358"/>
      <c r="F171" s="358"/>
      <c r="G171" s="359"/>
      <c r="H171" s="360"/>
      <c r="I171" s="358"/>
      <c r="J171" s="358"/>
      <c r="K171" s="358"/>
      <c r="L171" s="361"/>
      <c r="M171" s="362"/>
      <c r="N171" s="358"/>
      <c r="O171" s="358"/>
      <c r="P171" s="358"/>
      <c r="Q171" s="361"/>
      <c r="R171" s="362"/>
      <c r="S171" s="358"/>
      <c r="T171" s="358"/>
      <c r="U171" s="358"/>
      <c r="V171" s="816"/>
      <c r="W171" s="880"/>
      <c r="X171" s="880"/>
      <c r="Y171" s="881"/>
      <c r="Z171" s="881"/>
      <c r="AA171" s="881"/>
      <c r="AB171" s="881"/>
      <c r="AC171" s="881"/>
      <c r="AD171" s="881"/>
      <c r="AE171" s="881"/>
      <c r="AF171" s="881"/>
      <c r="AG171" s="881"/>
      <c r="AH171" s="881"/>
      <c r="AI171" s="881"/>
      <c r="AJ171" s="881"/>
      <c r="AK171" s="881"/>
      <c r="AL171" s="881"/>
      <c r="AM171" s="881"/>
      <c r="AN171" s="881"/>
      <c r="AO171" s="881"/>
      <c r="AP171" s="881"/>
      <c r="AQ171" s="881"/>
      <c r="AR171" s="881"/>
      <c r="AS171" s="881"/>
      <c r="AT171" s="881"/>
      <c r="AU171" s="881"/>
      <c r="AV171" s="881"/>
      <c r="AW171" s="881"/>
      <c r="AX171" s="881"/>
      <c r="AY171" s="881"/>
      <c r="AZ171" s="232"/>
      <c r="BA171" s="707"/>
      <c r="BB171" s="176"/>
      <c r="BC171" s="476"/>
      <c r="BD171" s="423"/>
      <c r="BE171" s="423"/>
      <c r="BF171" s="423"/>
      <c r="BG171" s="477"/>
      <c r="BH171" s="487"/>
      <c r="BI171" s="423"/>
      <c r="BJ171" s="423"/>
      <c r="BK171" s="423"/>
      <c r="BL171" s="477"/>
      <c r="BM171" s="487"/>
      <c r="BN171" s="423"/>
      <c r="BO171" s="423"/>
      <c r="BP171" s="423"/>
      <c r="BQ171" s="477"/>
      <c r="BR171" s="487"/>
      <c r="BS171" s="423"/>
      <c r="BT171" s="423"/>
      <c r="BU171" s="423"/>
      <c r="BV171" s="935"/>
      <c r="BW171" s="1011"/>
      <c r="BX171" s="1011"/>
      <c r="BY171" s="1012"/>
      <c r="BZ171" s="1012"/>
      <c r="CA171" s="1012"/>
      <c r="CB171" s="1012"/>
      <c r="CC171" s="1012"/>
      <c r="CD171" s="1012"/>
      <c r="CE171" s="1012"/>
      <c r="CF171" s="1012"/>
      <c r="CG171" s="1012"/>
      <c r="CH171" s="1012"/>
      <c r="CI171" s="1012"/>
      <c r="CJ171" s="1012"/>
      <c r="CK171" s="1012"/>
      <c r="CL171" s="1012"/>
      <c r="CM171" s="1012"/>
      <c r="CN171" s="1012"/>
      <c r="CO171" s="1012"/>
      <c r="CP171" s="1012"/>
      <c r="CQ171" s="1012"/>
      <c r="CR171" s="1012"/>
      <c r="CS171" s="1012"/>
      <c r="CT171" s="1012"/>
      <c r="CU171" s="1012"/>
      <c r="CV171" s="1012"/>
      <c r="CW171" s="1012"/>
      <c r="CX171" s="1012"/>
      <c r="CY171" s="1012"/>
      <c r="CZ171" s="1012"/>
    </row>
    <row r="172" s="133" customFormat="true" ht="15" customHeight="true" x14ac:dyDescent="0.2">
      <c r="A172" s="713"/>
      <c r="B172" s="292"/>
      <c r="C172" s="357"/>
      <c r="D172" s="358"/>
      <c r="E172" s="358"/>
      <c r="F172" s="358"/>
      <c r="G172" s="359"/>
      <c r="H172" s="360"/>
      <c r="I172" s="358"/>
      <c r="J172" s="358"/>
      <c r="K172" s="358"/>
      <c r="L172" s="361"/>
      <c r="M172" s="362"/>
      <c r="N172" s="358"/>
      <c r="O172" s="358"/>
      <c r="P172" s="358"/>
      <c r="Q172" s="361"/>
      <c r="R172" s="362"/>
      <c r="S172" s="358"/>
      <c r="T172" s="358"/>
      <c r="U172" s="358"/>
      <c r="V172" s="816"/>
      <c r="W172" s="880"/>
      <c r="X172" s="880"/>
      <c r="Y172" s="881"/>
      <c r="Z172" s="881"/>
      <c r="AA172" s="881"/>
      <c r="AB172" s="881"/>
      <c r="AC172" s="881"/>
      <c r="AD172" s="881"/>
      <c r="AE172" s="881"/>
      <c r="AF172" s="881"/>
      <c r="AG172" s="881"/>
      <c r="AH172" s="881"/>
      <c r="AI172" s="881"/>
      <c r="AJ172" s="881"/>
      <c r="AK172" s="881"/>
      <c r="AL172" s="881"/>
      <c r="AM172" s="881"/>
      <c r="AN172" s="881"/>
      <c r="AO172" s="881"/>
      <c r="AP172" s="881"/>
      <c r="AQ172" s="881"/>
      <c r="AR172" s="881"/>
      <c r="AS172" s="881"/>
      <c r="AT172" s="881"/>
      <c r="AU172" s="881"/>
      <c r="AV172" s="881"/>
      <c r="AW172" s="881"/>
      <c r="AX172" s="881"/>
      <c r="AY172" s="881"/>
      <c r="AZ172" s="232"/>
      <c r="BA172" s="707"/>
      <c r="BB172" s="176"/>
      <c r="BC172" s="476"/>
      <c r="BD172" s="423"/>
      <c r="BE172" s="423"/>
      <c r="BF172" s="423"/>
      <c r="BG172" s="477"/>
      <c r="BH172" s="487"/>
      <c r="BI172" s="423"/>
      <c r="BJ172" s="423"/>
      <c r="BK172" s="423"/>
      <c r="BL172" s="477"/>
      <c r="BM172" s="487"/>
      <c r="BN172" s="423"/>
      <c r="BO172" s="423"/>
      <c r="BP172" s="423"/>
      <c r="BQ172" s="477"/>
      <c r="BR172" s="487"/>
      <c r="BS172" s="423"/>
      <c r="BT172" s="423"/>
      <c r="BU172" s="423"/>
      <c r="BV172" s="935"/>
      <c r="BW172" s="1011"/>
      <c r="BX172" s="1011"/>
      <c r="BY172" s="1012"/>
      <c r="BZ172" s="1012"/>
      <c r="CA172" s="1012"/>
      <c r="CB172" s="1012"/>
      <c r="CC172" s="1012"/>
      <c r="CD172" s="1012"/>
      <c r="CE172" s="1012"/>
      <c r="CF172" s="1012"/>
      <c r="CG172" s="1012"/>
      <c r="CH172" s="1012"/>
      <c r="CI172" s="1012"/>
      <c r="CJ172" s="1012"/>
      <c r="CK172" s="1012"/>
      <c r="CL172" s="1012"/>
      <c r="CM172" s="1012"/>
      <c r="CN172" s="1012"/>
      <c r="CO172" s="1012"/>
      <c r="CP172" s="1012"/>
      <c r="CQ172" s="1012"/>
      <c r="CR172" s="1012"/>
      <c r="CS172" s="1012"/>
      <c r="CT172" s="1012"/>
      <c r="CU172" s="1012"/>
      <c r="CV172" s="1012"/>
      <c r="CW172" s="1012"/>
      <c r="CX172" s="1012"/>
      <c r="CY172" s="1012"/>
      <c r="CZ172" s="1012"/>
    </row>
    <row r="173" s="133" customFormat="true" ht="15" customHeight="true" x14ac:dyDescent="0.2">
      <c r="A173" s="713"/>
      <c r="B173" s="292"/>
      <c r="C173" s="357"/>
      <c r="D173" s="358"/>
      <c r="E173" s="358"/>
      <c r="F173" s="358"/>
      <c r="G173" s="359"/>
      <c r="H173" s="360"/>
      <c r="I173" s="358"/>
      <c r="J173" s="358"/>
      <c r="K173" s="358"/>
      <c r="L173" s="361"/>
      <c r="M173" s="362"/>
      <c r="N173" s="358"/>
      <c r="O173" s="358"/>
      <c r="P173" s="358"/>
      <c r="Q173" s="361"/>
      <c r="R173" s="362"/>
      <c r="S173" s="358"/>
      <c r="T173" s="358"/>
      <c r="U173" s="358"/>
      <c r="V173" s="816"/>
      <c r="W173" s="880"/>
      <c r="X173" s="880"/>
      <c r="Y173" s="881"/>
      <c r="Z173" s="881"/>
      <c r="AA173" s="881"/>
      <c r="AB173" s="881"/>
      <c r="AC173" s="881"/>
      <c r="AD173" s="881"/>
      <c r="AE173" s="881"/>
      <c r="AF173" s="881"/>
      <c r="AG173" s="881"/>
      <c r="AH173" s="881"/>
      <c r="AI173" s="881"/>
      <c r="AJ173" s="881"/>
      <c r="AK173" s="881"/>
      <c r="AL173" s="881"/>
      <c r="AM173" s="881"/>
      <c r="AN173" s="881"/>
      <c r="AO173" s="881"/>
      <c r="AP173" s="881"/>
      <c r="AQ173" s="881"/>
      <c r="AR173" s="881"/>
      <c r="AS173" s="881"/>
      <c r="AT173" s="881"/>
      <c r="AU173" s="881"/>
      <c r="AV173" s="881"/>
      <c r="AW173" s="881"/>
      <c r="AX173" s="881"/>
      <c r="AY173" s="881"/>
      <c r="AZ173" s="232"/>
      <c r="BA173" s="707"/>
      <c r="BB173" s="176"/>
      <c r="BC173" s="476"/>
      <c r="BD173" s="423"/>
      <c r="BE173" s="423"/>
      <c r="BF173" s="423"/>
      <c r="BG173" s="477"/>
      <c r="BH173" s="487"/>
      <c r="BI173" s="423"/>
      <c r="BJ173" s="423"/>
      <c r="BK173" s="423"/>
      <c r="BL173" s="477"/>
      <c r="BM173" s="487"/>
      <c r="BN173" s="423"/>
      <c r="BO173" s="423"/>
      <c r="BP173" s="423"/>
      <c r="BQ173" s="477"/>
      <c r="BR173" s="487"/>
      <c r="BS173" s="423"/>
      <c r="BT173" s="423"/>
      <c r="BU173" s="423"/>
      <c r="BV173" s="935"/>
      <c r="BW173" s="1011"/>
      <c r="BX173" s="1011"/>
      <c r="BY173" s="1012"/>
      <c r="BZ173" s="1012"/>
      <c r="CA173" s="1012"/>
      <c r="CB173" s="1012"/>
      <c r="CC173" s="1012"/>
      <c r="CD173" s="1012"/>
      <c r="CE173" s="1012"/>
      <c r="CF173" s="1012"/>
      <c r="CG173" s="1012"/>
      <c r="CH173" s="1012"/>
      <c r="CI173" s="1012"/>
      <c r="CJ173" s="1012"/>
      <c r="CK173" s="1012"/>
      <c r="CL173" s="1012"/>
      <c r="CM173" s="1012"/>
      <c r="CN173" s="1012"/>
      <c r="CO173" s="1012"/>
      <c r="CP173" s="1012"/>
      <c r="CQ173" s="1012"/>
      <c r="CR173" s="1012"/>
      <c r="CS173" s="1012"/>
      <c r="CT173" s="1012"/>
      <c r="CU173" s="1012"/>
      <c r="CV173" s="1012"/>
      <c r="CW173" s="1012"/>
      <c r="CX173" s="1012"/>
      <c r="CY173" s="1012"/>
      <c r="CZ173" s="1012"/>
    </row>
    <row r="174" s="133" customFormat="true" ht="15" customHeight="true" x14ac:dyDescent="0.2">
      <c r="A174" s="713"/>
      <c r="B174" s="292"/>
      <c r="C174" s="357"/>
      <c r="D174" s="358"/>
      <c r="E174" s="358"/>
      <c r="F174" s="358"/>
      <c r="G174" s="359"/>
      <c r="H174" s="360"/>
      <c r="I174" s="358"/>
      <c r="J174" s="358"/>
      <c r="K174" s="358"/>
      <c r="L174" s="361"/>
      <c r="M174" s="362"/>
      <c r="N174" s="358"/>
      <c r="O174" s="358"/>
      <c r="P174" s="358"/>
      <c r="Q174" s="361"/>
      <c r="R174" s="362"/>
      <c r="S174" s="358"/>
      <c r="T174" s="358"/>
      <c r="U174" s="358"/>
      <c r="V174" s="816"/>
      <c r="W174" s="880"/>
      <c r="X174" s="880"/>
      <c r="Y174" s="881"/>
      <c r="Z174" s="881"/>
      <c r="AA174" s="881"/>
      <c r="AB174" s="881"/>
      <c r="AC174" s="881"/>
      <c r="AD174" s="881"/>
      <c r="AE174" s="881"/>
      <c r="AF174" s="881"/>
      <c r="AG174" s="881"/>
      <c r="AH174" s="881"/>
      <c r="AI174" s="881"/>
      <c r="AJ174" s="881"/>
      <c r="AK174" s="881"/>
      <c r="AL174" s="881"/>
      <c r="AM174" s="881"/>
      <c r="AN174" s="881"/>
      <c r="AO174" s="881"/>
      <c r="AP174" s="881"/>
      <c r="AQ174" s="881"/>
      <c r="AR174" s="881"/>
      <c r="AS174" s="881"/>
      <c r="AT174" s="881"/>
      <c r="AU174" s="881"/>
      <c r="AV174" s="881"/>
      <c r="AW174" s="881"/>
      <c r="AX174" s="881"/>
      <c r="AY174" s="881"/>
      <c r="AZ174" s="232"/>
      <c r="BA174" s="707"/>
      <c r="BB174" s="176"/>
      <c r="BC174" s="476"/>
      <c r="BD174" s="423"/>
      <c r="BE174" s="423"/>
      <c r="BF174" s="423"/>
      <c r="BG174" s="477"/>
      <c r="BH174" s="487"/>
      <c r="BI174" s="423"/>
      <c r="BJ174" s="423"/>
      <c r="BK174" s="423"/>
      <c r="BL174" s="477"/>
      <c r="BM174" s="487"/>
      <c r="BN174" s="423"/>
      <c r="BO174" s="423"/>
      <c r="BP174" s="423"/>
      <c r="BQ174" s="477"/>
      <c r="BR174" s="487"/>
      <c r="BS174" s="423"/>
      <c r="BT174" s="423"/>
      <c r="BU174" s="423"/>
      <c r="BV174" s="935"/>
      <c r="BW174" s="1011"/>
      <c r="BX174" s="1011"/>
      <c r="BY174" s="1012"/>
      <c r="BZ174" s="1012"/>
      <c r="CA174" s="1012"/>
      <c r="CB174" s="1012"/>
      <c r="CC174" s="1012"/>
      <c r="CD174" s="1012"/>
      <c r="CE174" s="1012"/>
      <c r="CF174" s="1012"/>
      <c r="CG174" s="1012"/>
      <c r="CH174" s="1012"/>
      <c r="CI174" s="1012"/>
      <c r="CJ174" s="1012"/>
      <c r="CK174" s="1012"/>
      <c r="CL174" s="1012"/>
      <c r="CM174" s="1012"/>
      <c r="CN174" s="1012"/>
      <c r="CO174" s="1012"/>
      <c r="CP174" s="1012"/>
      <c r="CQ174" s="1012"/>
      <c r="CR174" s="1012"/>
      <c r="CS174" s="1012"/>
      <c r="CT174" s="1012"/>
      <c r="CU174" s="1012"/>
      <c r="CV174" s="1012"/>
      <c r="CW174" s="1012"/>
      <c r="CX174" s="1012"/>
      <c r="CY174" s="1012"/>
      <c r="CZ174" s="1012"/>
    </row>
    <row r="175" s="133" customFormat="true" ht="15" customHeight="true" x14ac:dyDescent="0.2">
      <c r="A175" s="713"/>
      <c r="B175" s="292"/>
      <c r="C175" s="357"/>
      <c r="D175" s="358"/>
      <c r="E175" s="358"/>
      <c r="F175" s="358"/>
      <c r="G175" s="359"/>
      <c r="H175" s="360"/>
      <c r="I175" s="358"/>
      <c r="J175" s="358"/>
      <c r="K175" s="358"/>
      <c r="L175" s="361"/>
      <c r="M175" s="362"/>
      <c r="N175" s="358"/>
      <c r="O175" s="358"/>
      <c r="P175" s="358"/>
      <c r="Q175" s="361"/>
      <c r="R175" s="362"/>
      <c r="S175" s="358"/>
      <c r="T175" s="358"/>
      <c r="U175" s="358"/>
      <c r="V175" s="816"/>
      <c r="W175" s="880"/>
      <c r="X175" s="880"/>
      <c r="Y175" s="881"/>
      <c r="Z175" s="881"/>
      <c r="AA175" s="881"/>
      <c r="AB175" s="881"/>
      <c r="AC175" s="881"/>
      <c r="AD175" s="881"/>
      <c r="AE175" s="881"/>
      <c r="AF175" s="881"/>
      <c r="AG175" s="881"/>
      <c r="AH175" s="881"/>
      <c r="AI175" s="881"/>
      <c r="AJ175" s="881"/>
      <c r="AK175" s="881"/>
      <c r="AL175" s="881"/>
      <c r="AM175" s="881"/>
      <c r="AN175" s="881"/>
      <c r="AO175" s="881"/>
      <c r="AP175" s="881"/>
      <c r="AQ175" s="881"/>
      <c r="AR175" s="881"/>
      <c r="AS175" s="881"/>
      <c r="AT175" s="881"/>
      <c r="AU175" s="881"/>
      <c r="AV175" s="881"/>
      <c r="AW175" s="881"/>
      <c r="AX175" s="881"/>
      <c r="AY175" s="881"/>
      <c r="AZ175" s="232"/>
      <c r="BA175" s="707"/>
      <c r="BB175" s="176"/>
      <c r="BC175" s="476"/>
      <c r="BD175" s="423"/>
      <c r="BE175" s="423"/>
      <c r="BF175" s="423"/>
      <c r="BG175" s="477"/>
      <c r="BH175" s="487"/>
      <c r="BI175" s="423"/>
      <c r="BJ175" s="423"/>
      <c r="BK175" s="423"/>
      <c r="BL175" s="477"/>
      <c r="BM175" s="487"/>
      <c r="BN175" s="423"/>
      <c r="BO175" s="423"/>
      <c r="BP175" s="423"/>
      <c r="BQ175" s="477"/>
      <c r="BR175" s="487"/>
      <c r="BS175" s="423"/>
      <c r="BT175" s="423"/>
      <c r="BU175" s="423"/>
      <c r="BV175" s="935"/>
      <c r="BW175" s="1011"/>
      <c r="BX175" s="1011"/>
      <c r="BY175" s="1012"/>
      <c r="BZ175" s="1012"/>
      <c r="CA175" s="1012"/>
      <c r="CB175" s="1012"/>
      <c r="CC175" s="1012"/>
      <c r="CD175" s="1012"/>
      <c r="CE175" s="1012"/>
      <c r="CF175" s="1012"/>
      <c r="CG175" s="1012"/>
      <c r="CH175" s="1012"/>
      <c r="CI175" s="1012"/>
      <c r="CJ175" s="1012"/>
      <c r="CK175" s="1012"/>
      <c r="CL175" s="1012"/>
      <c r="CM175" s="1012"/>
      <c r="CN175" s="1012"/>
      <c r="CO175" s="1012"/>
      <c r="CP175" s="1012"/>
      <c r="CQ175" s="1012"/>
      <c r="CR175" s="1012"/>
      <c r="CS175" s="1012"/>
      <c r="CT175" s="1012"/>
      <c r="CU175" s="1012"/>
      <c r="CV175" s="1012"/>
      <c r="CW175" s="1012"/>
      <c r="CX175" s="1012"/>
      <c r="CY175" s="1012"/>
      <c r="CZ175" s="1012"/>
    </row>
    <row r="176" s="133" customFormat="true" ht="15" customHeight="true" x14ac:dyDescent="0.2">
      <c r="A176" s="713"/>
      <c r="B176" s="292"/>
      <c r="C176" s="357"/>
      <c r="D176" s="358"/>
      <c r="E176" s="358"/>
      <c r="F176" s="358"/>
      <c r="G176" s="359"/>
      <c r="H176" s="360"/>
      <c r="I176" s="358"/>
      <c r="J176" s="358"/>
      <c r="K176" s="358"/>
      <c r="L176" s="361"/>
      <c r="M176" s="362"/>
      <c r="N176" s="358"/>
      <c r="O176" s="358"/>
      <c r="P176" s="358"/>
      <c r="Q176" s="361"/>
      <c r="R176" s="362"/>
      <c r="S176" s="358"/>
      <c r="T176" s="358"/>
      <c r="U176" s="358"/>
      <c r="V176" s="816"/>
      <c r="W176" s="880"/>
      <c r="X176" s="880"/>
      <c r="Y176" s="881"/>
      <c r="Z176" s="881"/>
      <c r="AA176" s="881"/>
      <c r="AB176" s="881"/>
      <c r="AC176" s="881"/>
      <c r="AD176" s="881"/>
      <c r="AE176" s="881"/>
      <c r="AF176" s="881"/>
      <c r="AG176" s="881"/>
      <c r="AH176" s="881"/>
      <c r="AI176" s="881"/>
      <c r="AJ176" s="881"/>
      <c r="AK176" s="881"/>
      <c r="AL176" s="881"/>
      <c r="AM176" s="881"/>
      <c r="AN176" s="881"/>
      <c r="AO176" s="881"/>
      <c r="AP176" s="881"/>
      <c r="AQ176" s="881"/>
      <c r="AR176" s="881"/>
      <c r="AS176" s="881"/>
      <c r="AT176" s="881"/>
      <c r="AU176" s="881"/>
      <c r="AV176" s="881"/>
      <c r="AW176" s="881"/>
      <c r="AX176" s="881"/>
      <c r="AY176" s="881"/>
      <c r="AZ176" s="232"/>
      <c r="BA176" s="707"/>
      <c r="BB176" s="176"/>
      <c r="BC176" s="476"/>
      <c r="BD176" s="423"/>
      <c r="BE176" s="423"/>
      <c r="BF176" s="423"/>
      <c r="BG176" s="477"/>
      <c r="BH176" s="487"/>
      <c r="BI176" s="423"/>
      <c r="BJ176" s="423"/>
      <c r="BK176" s="423"/>
      <c r="BL176" s="477"/>
      <c r="BM176" s="487"/>
      <c r="BN176" s="423"/>
      <c r="BO176" s="423"/>
      <c r="BP176" s="423"/>
      <c r="BQ176" s="477"/>
      <c r="BR176" s="487"/>
      <c r="BS176" s="423"/>
      <c r="BT176" s="423"/>
      <c r="BU176" s="423"/>
      <c r="BV176" s="935"/>
      <c r="BW176" s="1011"/>
      <c r="BX176" s="1011"/>
      <c r="BY176" s="1012"/>
      <c r="BZ176" s="1012"/>
      <c r="CA176" s="1012"/>
      <c r="CB176" s="1012"/>
      <c r="CC176" s="1012"/>
      <c r="CD176" s="1012"/>
      <c r="CE176" s="1012"/>
      <c r="CF176" s="1012"/>
      <c r="CG176" s="1012"/>
      <c r="CH176" s="1012"/>
      <c r="CI176" s="1012"/>
      <c r="CJ176" s="1012"/>
      <c r="CK176" s="1012"/>
      <c r="CL176" s="1012"/>
      <c r="CM176" s="1012"/>
      <c r="CN176" s="1012"/>
      <c r="CO176" s="1012"/>
      <c r="CP176" s="1012"/>
      <c r="CQ176" s="1012"/>
      <c r="CR176" s="1012"/>
      <c r="CS176" s="1012"/>
      <c r="CT176" s="1012"/>
      <c r="CU176" s="1012"/>
      <c r="CV176" s="1012"/>
      <c r="CW176" s="1012"/>
      <c r="CX176" s="1012"/>
      <c r="CY176" s="1012"/>
      <c r="CZ176" s="1012"/>
    </row>
    <row r="177" s="133" customFormat="true" ht="15" customHeight="true" x14ac:dyDescent="0.2">
      <c r="A177" s="713"/>
      <c r="B177" s="292"/>
      <c r="C177" s="357"/>
      <c r="D177" s="358"/>
      <c r="E177" s="358"/>
      <c r="F177" s="358"/>
      <c r="G177" s="359"/>
      <c r="H177" s="360"/>
      <c r="I177" s="358"/>
      <c r="J177" s="358"/>
      <c r="K177" s="358"/>
      <c r="L177" s="361"/>
      <c r="M177" s="362"/>
      <c r="N177" s="358"/>
      <c r="O177" s="358"/>
      <c r="P177" s="358"/>
      <c r="Q177" s="361"/>
      <c r="R177" s="362"/>
      <c r="S177" s="358"/>
      <c r="T177" s="358"/>
      <c r="U177" s="358"/>
      <c r="V177" s="816"/>
      <c r="W177" s="880"/>
      <c r="X177" s="880"/>
      <c r="Y177" s="881"/>
      <c r="Z177" s="881"/>
      <c r="AA177" s="881"/>
      <c r="AB177" s="881"/>
      <c r="AC177" s="881"/>
      <c r="AD177" s="881"/>
      <c r="AE177" s="881"/>
      <c r="AF177" s="881"/>
      <c r="AG177" s="881"/>
      <c r="AH177" s="881"/>
      <c r="AI177" s="881"/>
      <c r="AJ177" s="881"/>
      <c r="AK177" s="881"/>
      <c r="AL177" s="881"/>
      <c r="AM177" s="881"/>
      <c r="AN177" s="881"/>
      <c r="AO177" s="881"/>
      <c r="AP177" s="881"/>
      <c r="AQ177" s="881"/>
      <c r="AR177" s="881"/>
      <c r="AS177" s="881"/>
      <c r="AT177" s="881"/>
      <c r="AU177" s="881"/>
      <c r="AV177" s="881"/>
      <c r="AW177" s="881"/>
      <c r="AX177" s="881"/>
      <c r="AY177" s="881"/>
      <c r="AZ177" s="232"/>
      <c r="BA177" s="707"/>
      <c r="BB177" s="176"/>
      <c r="BC177" s="476"/>
      <c r="BD177" s="423"/>
      <c r="BE177" s="423"/>
      <c r="BF177" s="423"/>
      <c r="BG177" s="477"/>
      <c r="BH177" s="487"/>
      <c r="BI177" s="423"/>
      <c r="BJ177" s="423"/>
      <c r="BK177" s="423"/>
      <c r="BL177" s="477"/>
      <c r="BM177" s="487"/>
      <c r="BN177" s="423"/>
      <c r="BO177" s="423"/>
      <c r="BP177" s="423"/>
      <c r="BQ177" s="477"/>
      <c r="BR177" s="487"/>
      <c r="BS177" s="423"/>
      <c r="BT177" s="423"/>
      <c r="BU177" s="423"/>
      <c r="BV177" s="935"/>
      <c r="BW177" s="1011"/>
      <c r="BX177" s="1011"/>
      <c r="BY177" s="1012"/>
      <c r="BZ177" s="1012"/>
      <c r="CA177" s="1012"/>
      <c r="CB177" s="1012"/>
      <c r="CC177" s="1012"/>
      <c r="CD177" s="1012"/>
      <c r="CE177" s="1012"/>
      <c r="CF177" s="1012"/>
      <c r="CG177" s="1012"/>
      <c r="CH177" s="1012"/>
      <c r="CI177" s="1012"/>
      <c r="CJ177" s="1012"/>
      <c r="CK177" s="1012"/>
      <c r="CL177" s="1012"/>
      <c r="CM177" s="1012"/>
      <c r="CN177" s="1012"/>
      <c r="CO177" s="1012"/>
      <c r="CP177" s="1012"/>
      <c r="CQ177" s="1012"/>
      <c r="CR177" s="1012"/>
      <c r="CS177" s="1012"/>
      <c r="CT177" s="1012"/>
      <c r="CU177" s="1012"/>
      <c r="CV177" s="1012"/>
      <c r="CW177" s="1012"/>
      <c r="CX177" s="1012"/>
      <c r="CY177" s="1012"/>
      <c r="CZ177" s="1012"/>
    </row>
    <row r="178" s="133" customFormat="true" ht="15" customHeight="true" x14ac:dyDescent="0.2">
      <c r="A178" s="713"/>
      <c r="B178" s="292"/>
      <c r="C178" s="357"/>
      <c r="D178" s="358"/>
      <c r="E178" s="358"/>
      <c r="F178" s="358"/>
      <c r="G178" s="359"/>
      <c r="H178" s="360"/>
      <c r="I178" s="358"/>
      <c r="J178" s="358"/>
      <c r="K178" s="358"/>
      <c r="L178" s="361"/>
      <c r="M178" s="362"/>
      <c r="N178" s="358"/>
      <c r="O178" s="358"/>
      <c r="P178" s="358"/>
      <c r="Q178" s="361"/>
      <c r="R178" s="362"/>
      <c r="S178" s="358"/>
      <c r="T178" s="358"/>
      <c r="U178" s="358"/>
      <c r="V178" s="816"/>
      <c r="W178" s="880"/>
      <c r="X178" s="880"/>
      <c r="Y178" s="881"/>
      <c r="Z178" s="881"/>
      <c r="AA178" s="881"/>
      <c r="AB178" s="881"/>
      <c r="AC178" s="881"/>
      <c r="AD178" s="881"/>
      <c r="AE178" s="881"/>
      <c r="AF178" s="881"/>
      <c r="AG178" s="881"/>
      <c r="AH178" s="881"/>
      <c r="AI178" s="881"/>
      <c r="AJ178" s="881"/>
      <c r="AK178" s="881"/>
      <c r="AL178" s="881"/>
      <c r="AM178" s="881"/>
      <c r="AN178" s="881"/>
      <c r="AO178" s="881"/>
      <c r="AP178" s="881"/>
      <c r="AQ178" s="881"/>
      <c r="AR178" s="881"/>
      <c r="AS178" s="881"/>
      <c r="AT178" s="881"/>
      <c r="AU178" s="881"/>
      <c r="AV178" s="881"/>
      <c r="AW178" s="881"/>
      <c r="AX178" s="881"/>
      <c r="AY178" s="881"/>
      <c r="AZ178" s="232"/>
      <c r="BA178" s="707"/>
      <c r="BB178" s="176"/>
      <c r="BC178" s="476"/>
      <c r="BD178" s="423"/>
      <c r="BE178" s="423"/>
      <c r="BF178" s="423"/>
      <c r="BG178" s="477"/>
      <c r="BH178" s="487"/>
      <c r="BI178" s="423"/>
      <c r="BJ178" s="423"/>
      <c r="BK178" s="423"/>
      <c r="BL178" s="477"/>
      <c r="BM178" s="487"/>
      <c r="BN178" s="423"/>
      <c r="BO178" s="423"/>
      <c r="BP178" s="423"/>
      <c r="BQ178" s="477"/>
      <c r="BR178" s="487"/>
      <c r="BS178" s="423"/>
      <c r="BT178" s="423"/>
      <c r="BU178" s="423"/>
      <c r="BV178" s="935"/>
      <c r="BW178" s="1011"/>
      <c r="BX178" s="1011"/>
      <c r="BY178" s="1012"/>
      <c r="BZ178" s="1012"/>
      <c r="CA178" s="1012"/>
      <c r="CB178" s="1012"/>
      <c r="CC178" s="1012"/>
      <c r="CD178" s="1012"/>
      <c r="CE178" s="1012"/>
      <c r="CF178" s="1012"/>
      <c r="CG178" s="1012"/>
      <c r="CH178" s="1012"/>
      <c r="CI178" s="1012"/>
      <c r="CJ178" s="1012"/>
      <c r="CK178" s="1012"/>
      <c r="CL178" s="1012"/>
      <c r="CM178" s="1012"/>
      <c r="CN178" s="1012"/>
      <c r="CO178" s="1012"/>
      <c r="CP178" s="1012"/>
      <c r="CQ178" s="1012"/>
      <c r="CR178" s="1012"/>
      <c r="CS178" s="1012"/>
      <c r="CT178" s="1012"/>
      <c r="CU178" s="1012"/>
      <c r="CV178" s="1012"/>
      <c r="CW178" s="1012"/>
      <c r="CX178" s="1012"/>
      <c r="CY178" s="1012"/>
      <c r="CZ178" s="1012"/>
    </row>
    <row r="179" s="133" customFormat="true" ht="15" customHeight="true" x14ac:dyDescent="0.2">
      <c r="A179" s="713"/>
      <c r="B179" s="292"/>
      <c r="C179" s="357"/>
      <c r="D179" s="358"/>
      <c r="E179" s="358"/>
      <c r="F179" s="358"/>
      <c r="G179" s="359"/>
      <c r="H179" s="360"/>
      <c r="I179" s="358"/>
      <c r="J179" s="358"/>
      <c r="K179" s="358"/>
      <c r="L179" s="361"/>
      <c r="M179" s="362"/>
      <c r="N179" s="358"/>
      <c r="O179" s="358"/>
      <c r="P179" s="358"/>
      <c r="Q179" s="361"/>
      <c r="R179" s="362"/>
      <c r="S179" s="358"/>
      <c r="T179" s="358"/>
      <c r="U179" s="358"/>
      <c r="V179" s="816"/>
      <c r="W179" s="880"/>
      <c r="X179" s="880"/>
      <c r="Y179" s="881"/>
      <c r="Z179" s="881"/>
      <c r="AA179" s="881"/>
      <c r="AB179" s="881"/>
      <c r="AC179" s="881"/>
      <c r="AD179" s="881"/>
      <c r="AE179" s="881"/>
      <c r="AF179" s="881"/>
      <c r="AG179" s="881"/>
      <c r="AH179" s="881"/>
      <c r="AI179" s="881"/>
      <c r="AJ179" s="881"/>
      <c r="AK179" s="881"/>
      <c r="AL179" s="881"/>
      <c r="AM179" s="881"/>
      <c r="AN179" s="881"/>
      <c r="AO179" s="881"/>
      <c r="AP179" s="881"/>
      <c r="AQ179" s="881"/>
      <c r="AR179" s="881"/>
      <c r="AS179" s="881"/>
      <c r="AT179" s="881"/>
      <c r="AU179" s="881"/>
      <c r="AV179" s="881"/>
      <c r="AW179" s="881"/>
      <c r="AX179" s="881"/>
      <c r="AY179" s="881"/>
      <c r="AZ179" s="232"/>
      <c r="BA179" s="707"/>
      <c r="BB179" s="176"/>
      <c r="BC179" s="476"/>
      <c r="BD179" s="423"/>
      <c r="BE179" s="423"/>
      <c r="BF179" s="423"/>
      <c r="BG179" s="477"/>
      <c r="BH179" s="487"/>
      <c r="BI179" s="423"/>
      <c r="BJ179" s="423"/>
      <c r="BK179" s="423"/>
      <c r="BL179" s="477"/>
      <c r="BM179" s="487"/>
      <c r="BN179" s="423"/>
      <c r="BO179" s="423"/>
      <c r="BP179" s="423"/>
      <c r="BQ179" s="477"/>
      <c r="BR179" s="487"/>
      <c r="BS179" s="423"/>
      <c r="BT179" s="423"/>
      <c r="BU179" s="423"/>
      <c r="BV179" s="935"/>
      <c r="BW179" s="1011"/>
      <c r="BX179" s="1011"/>
      <c r="BY179" s="1012"/>
      <c r="BZ179" s="1012"/>
      <c r="CA179" s="1012"/>
      <c r="CB179" s="1012"/>
      <c r="CC179" s="1012"/>
      <c r="CD179" s="1012"/>
      <c r="CE179" s="1012"/>
      <c r="CF179" s="1012"/>
      <c r="CG179" s="1012"/>
      <c r="CH179" s="1012"/>
      <c r="CI179" s="1012"/>
      <c r="CJ179" s="1012"/>
      <c r="CK179" s="1012"/>
      <c r="CL179" s="1012"/>
      <c r="CM179" s="1012"/>
      <c r="CN179" s="1012"/>
      <c r="CO179" s="1012"/>
      <c r="CP179" s="1012"/>
      <c r="CQ179" s="1012"/>
      <c r="CR179" s="1012"/>
      <c r="CS179" s="1012"/>
      <c r="CT179" s="1012"/>
      <c r="CU179" s="1012"/>
      <c r="CV179" s="1012"/>
      <c r="CW179" s="1012"/>
      <c r="CX179" s="1012"/>
      <c r="CY179" s="1012"/>
      <c r="CZ179" s="1012"/>
    </row>
    <row r="180" s="133" customFormat="true" ht="15" customHeight="true" x14ac:dyDescent="0.2">
      <c r="A180" s="713"/>
      <c r="B180" s="292"/>
      <c r="C180" s="357"/>
      <c r="D180" s="358"/>
      <c r="E180" s="358"/>
      <c r="F180" s="358"/>
      <c r="G180" s="359"/>
      <c r="H180" s="360"/>
      <c r="I180" s="358"/>
      <c r="J180" s="358"/>
      <c r="K180" s="358"/>
      <c r="L180" s="361"/>
      <c r="M180" s="362"/>
      <c r="N180" s="358"/>
      <c r="O180" s="358"/>
      <c r="P180" s="358"/>
      <c r="Q180" s="361"/>
      <c r="R180" s="362"/>
      <c r="S180" s="358"/>
      <c r="T180" s="358"/>
      <c r="U180" s="358"/>
      <c r="V180" s="816"/>
      <c r="W180" s="880"/>
      <c r="X180" s="880"/>
      <c r="Y180" s="881"/>
      <c r="Z180" s="881"/>
      <c r="AA180" s="881"/>
      <c r="AB180" s="881"/>
      <c r="AC180" s="881"/>
      <c r="AD180" s="881"/>
      <c r="AE180" s="881"/>
      <c r="AF180" s="881"/>
      <c r="AG180" s="881"/>
      <c r="AH180" s="881"/>
      <c r="AI180" s="881"/>
      <c r="AJ180" s="881"/>
      <c r="AK180" s="881"/>
      <c r="AL180" s="881"/>
      <c r="AM180" s="881"/>
      <c r="AN180" s="881"/>
      <c r="AO180" s="881"/>
      <c r="AP180" s="881"/>
      <c r="AQ180" s="881"/>
      <c r="AR180" s="881"/>
      <c r="AS180" s="881"/>
      <c r="AT180" s="881"/>
      <c r="AU180" s="881"/>
      <c r="AV180" s="881"/>
      <c r="AW180" s="881"/>
      <c r="AX180" s="881"/>
      <c r="AY180" s="881"/>
      <c r="AZ180" s="232"/>
      <c r="BA180" s="707"/>
      <c r="BB180" s="176"/>
      <c r="BC180" s="476"/>
      <c r="BD180" s="423"/>
      <c r="BE180" s="423"/>
      <c r="BF180" s="423"/>
      <c r="BG180" s="477"/>
      <c r="BH180" s="487"/>
      <c r="BI180" s="423"/>
      <c r="BJ180" s="423"/>
      <c r="BK180" s="423"/>
      <c r="BL180" s="477"/>
      <c r="BM180" s="487"/>
      <c r="BN180" s="423"/>
      <c r="BO180" s="423"/>
      <c r="BP180" s="423"/>
      <c r="BQ180" s="477"/>
      <c r="BR180" s="487"/>
      <c r="BS180" s="423"/>
      <c r="BT180" s="423"/>
      <c r="BU180" s="423"/>
      <c r="BV180" s="935"/>
      <c r="BW180" s="1011"/>
      <c r="BX180" s="1011"/>
      <c r="BY180" s="1012"/>
      <c r="BZ180" s="1012"/>
      <c r="CA180" s="1012"/>
      <c r="CB180" s="1012"/>
      <c r="CC180" s="1012"/>
      <c r="CD180" s="1012"/>
      <c r="CE180" s="1012"/>
      <c r="CF180" s="1012"/>
      <c r="CG180" s="1012"/>
      <c r="CH180" s="1012"/>
      <c r="CI180" s="1012"/>
      <c r="CJ180" s="1012"/>
      <c r="CK180" s="1012"/>
      <c r="CL180" s="1012"/>
      <c r="CM180" s="1012"/>
      <c r="CN180" s="1012"/>
      <c r="CO180" s="1012"/>
      <c r="CP180" s="1012"/>
      <c r="CQ180" s="1012"/>
      <c r="CR180" s="1012"/>
      <c r="CS180" s="1012"/>
      <c r="CT180" s="1012"/>
      <c r="CU180" s="1012"/>
      <c r="CV180" s="1012"/>
      <c r="CW180" s="1012"/>
      <c r="CX180" s="1012"/>
      <c r="CY180" s="1012"/>
      <c r="CZ180" s="1012"/>
    </row>
    <row r="181" s="133" customFormat="true" ht="15" customHeight="true" x14ac:dyDescent="0.2">
      <c r="A181" s="713"/>
      <c r="B181" s="292"/>
      <c r="C181" s="357"/>
      <c r="D181" s="358"/>
      <c r="E181" s="358"/>
      <c r="F181" s="358"/>
      <c r="G181" s="359"/>
      <c r="H181" s="360"/>
      <c r="I181" s="358"/>
      <c r="J181" s="358"/>
      <c r="K181" s="358"/>
      <c r="L181" s="361"/>
      <c r="M181" s="362"/>
      <c r="N181" s="358"/>
      <c r="O181" s="358"/>
      <c r="P181" s="358"/>
      <c r="Q181" s="361"/>
      <c r="R181" s="362"/>
      <c r="S181" s="358"/>
      <c r="T181" s="358"/>
      <c r="U181" s="358"/>
      <c r="V181" s="816"/>
      <c r="W181" s="880"/>
      <c r="X181" s="880"/>
      <c r="Y181" s="881"/>
      <c r="Z181" s="881"/>
      <c r="AA181" s="881"/>
      <c r="AB181" s="881"/>
      <c r="AC181" s="881"/>
      <c r="AD181" s="881"/>
      <c r="AE181" s="881"/>
      <c r="AF181" s="881"/>
      <c r="AG181" s="881"/>
      <c r="AH181" s="881"/>
      <c r="AI181" s="881"/>
      <c r="AJ181" s="881"/>
      <c r="AK181" s="881"/>
      <c r="AL181" s="881"/>
      <c r="AM181" s="881"/>
      <c r="AN181" s="881"/>
      <c r="AO181" s="881"/>
      <c r="AP181" s="881"/>
      <c r="AQ181" s="881"/>
      <c r="AR181" s="881"/>
      <c r="AS181" s="881"/>
      <c r="AT181" s="881"/>
      <c r="AU181" s="881"/>
      <c r="AV181" s="881"/>
      <c r="AW181" s="881"/>
      <c r="AX181" s="881"/>
      <c r="AY181" s="881"/>
      <c r="AZ181" s="232"/>
      <c r="BA181" s="707"/>
      <c r="BB181" s="176"/>
      <c r="BC181" s="476"/>
      <c r="BD181" s="423"/>
      <c r="BE181" s="423"/>
      <c r="BF181" s="423"/>
      <c r="BG181" s="477"/>
      <c r="BH181" s="487"/>
      <c r="BI181" s="423"/>
      <c r="BJ181" s="423"/>
      <c r="BK181" s="423"/>
      <c r="BL181" s="477"/>
      <c r="BM181" s="487"/>
      <c r="BN181" s="423"/>
      <c r="BO181" s="423"/>
      <c r="BP181" s="423"/>
      <c r="BQ181" s="477"/>
      <c r="BR181" s="487"/>
      <c r="BS181" s="423"/>
      <c r="BT181" s="423"/>
      <c r="BU181" s="423"/>
      <c r="BV181" s="935"/>
      <c r="BW181" s="1011"/>
      <c r="BX181" s="1011"/>
      <c r="BY181" s="1012"/>
      <c r="BZ181" s="1012"/>
      <c r="CA181" s="1012"/>
      <c r="CB181" s="1012"/>
      <c r="CC181" s="1012"/>
      <c r="CD181" s="1012"/>
      <c r="CE181" s="1012"/>
      <c r="CF181" s="1012"/>
      <c r="CG181" s="1012"/>
      <c r="CH181" s="1012"/>
      <c r="CI181" s="1012"/>
      <c r="CJ181" s="1012"/>
      <c r="CK181" s="1012"/>
      <c r="CL181" s="1012"/>
      <c r="CM181" s="1012"/>
      <c r="CN181" s="1012"/>
      <c r="CO181" s="1012"/>
      <c r="CP181" s="1012"/>
      <c r="CQ181" s="1012"/>
      <c r="CR181" s="1012"/>
      <c r="CS181" s="1012"/>
      <c r="CT181" s="1012"/>
      <c r="CU181" s="1012"/>
      <c r="CV181" s="1012"/>
      <c r="CW181" s="1012"/>
      <c r="CX181" s="1012"/>
      <c r="CY181" s="1012"/>
      <c r="CZ181" s="1012"/>
    </row>
    <row r="182" s="133" customFormat="true" ht="15" customHeight="true" x14ac:dyDescent="0.2">
      <c r="A182" s="713"/>
      <c r="B182" s="292"/>
      <c r="C182" s="357"/>
      <c r="D182" s="358"/>
      <c r="E182" s="358"/>
      <c r="F182" s="358"/>
      <c r="G182" s="359"/>
      <c r="H182" s="360"/>
      <c r="I182" s="358"/>
      <c r="J182" s="358"/>
      <c r="K182" s="358"/>
      <c r="L182" s="361"/>
      <c r="M182" s="362"/>
      <c r="N182" s="358"/>
      <c r="O182" s="358"/>
      <c r="P182" s="358"/>
      <c r="Q182" s="361"/>
      <c r="R182" s="362"/>
      <c r="S182" s="358"/>
      <c r="T182" s="358"/>
      <c r="U182" s="358"/>
      <c r="V182" s="816"/>
      <c r="W182" s="880"/>
      <c r="X182" s="880"/>
      <c r="Y182" s="881"/>
      <c r="Z182" s="881"/>
      <c r="AA182" s="881"/>
      <c r="AB182" s="881"/>
      <c r="AC182" s="881"/>
      <c r="AD182" s="881"/>
      <c r="AE182" s="881"/>
      <c r="AF182" s="881"/>
      <c r="AG182" s="881"/>
      <c r="AH182" s="881"/>
      <c r="AI182" s="881"/>
      <c r="AJ182" s="881"/>
      <c r="AK182" s="881"/>
      <c r="AL182" s="881"/>
      <c r="AM182" s="881"/>
      <c r="AN182" s="881"/>
      <c r="AO182" s="881"/>
      <c r="AP182" s="881"/>
      <c r="AQ182" s="881"/>
      <c r="AR182" s="881"/>
      <c r="AS182" s="881"/>
      <c r="AT182" s="881"/>
      <c r="AU182" s="881"/>
      <c r="AV182" s="881"/>
      <c r="AW182" s="881"/>
      <c r="AX182" s="881"/>
      <c r="AY182" s="881"/>
      <c r="AZ182" s="232"/>
      <c r="BA182" s="707"/>
      <c r="BB182" s="176"/>
      <c r="BC182" s="476"/>
      <c r="BD182" s="423"/>
      <c r="BE182" s="423"/>
      <c r="BF182" s="423"/>
      <c r="BG182" s="477"/>
      <c r="BH182" s="487"/>
      <c r="BI182" s="423"/>
      <c r="BJ182" s="423"/>
      <c r="BK182" s="423"/>
      <c r="BL182" s="477"/>
      <c r="BM182" s="487"/>
      <c r="BN182" s="423"/>
      <c r="BO182" s="423"/>
      <c r="BP182" s="423"/>
      <c r="BQ182" s="477"/>
      <c r="BR182" s="487"/>
      <c r="BS182" s="423"/>
      <c r="BT182" s="423"/>
      <c r="BU182" s="423"/>
      <c r="BV182" s="935"/>
      <c r="BW182" s="1011"/>
      <c r="BX182" s="1011"/>
      <c r="BY182" s="1012"/>
      <c r="BZ182" s="1012"/>
      <c r="CA182" s="1012"/>
      <c r="CB182" s="1012"/>
      <c r="CC182" s="1012"/>
      <c r="CD182" s="1012"/>
      <c r="CE182" s="1012"/>
      <c r="CF182" s="1012"/>
      <c r="CG182" s="1012"/>
      <c r="CH182" s="1012"/>
      <c r="CI182" s="1012"/>
      <c r="CJ182" s="1012"/>
      <c r="CK182" s="1012"/>
      <c r="CL182" s="1012"/>
      <c r="CM182" s="1012"/>
      <c r="CN182" s="1012"/>
      <c r="CO182" s="1012"/>
      <c r="CP182" s="1012"/>
      <c r="CQ182" s="1012"/>
      <c r="CR182" s="1012"/>
      <c r="CS182" s="1012"/>
      <c r="CT182" s="1012"/>
      <c r="CU182" s="1012"/>
      <c r="CV182" s="1012"/>
      <c r="CW182" s="1012"/>
      <c r="CX182" s="1012"/>
      <c r="CY182" s="1012"/>
      <c r="CZ182" s="1012"/>
    </row>
    <row r="183" s="133" customFormat="true" ht="15" customHeight="true" x14ac:dyDescent="0.2">
      <c r="A183" s="713"/>
      <c r="B183" s="292"/>
      <c r="C183" s="357"/>
      <c r="D183" s="358"/>
      <c r="E183" s="358"/>
      <c r="F183" s="358"/>
      <c r="G183" s="359"/>
      <c r="H183" s="360"/>
      <c r="I183" s="358"/>
      <c r="J183" s="358"/>
      <c r="K183" s="358"/>
      <c r="L183" s="361"/>
      <c r="M183" s="362"/>
      <c r="N183" s="358"/>
      <c r="O183" s="358"/>
      <c r="P183" s="358"/>
      <c r="Q183" s="361"/>
      <c r="R183" s="362"/>
      <c r="S183" s="358"/>
      <c r="T183" s="358"/>
      <c r="U183" s="358"/>
      <c r="V183" s="816"/>
      <c r="W183" s="880"/>
      <c r="X183" s="880"/>
      <c r="Y183" s="881"/>
      <c r="Z183" s="881"/>
      <c r="AA183" s="881"/>
      <c r="AB183" s="881"/>
      <c r="AC183" s="881"/>
      <c r="AD183" s="881"/>
      <c r="AE183" s="881"/>
      <c r="AF183" s="881"/>
      <c r="AG183" s="881"/>
      <c r="AH183" s="881"/>
      <c r="AI183" s="881"/>
      <c r="AJ183" s="881"/>
      <c r="AK183" s="881"/>
      <c r="AL183" s="881"/>
      <c r="AM183" s="881"/>
      <c r="AN183" s="881"/>
      <c r="AO183" s="881"/>
      <c r="AP183" s="881"/>
      <c r="AQ183" s="881"/>
      <c r="AR183" s="881"/>
      <c r="AS183" s="881"/>
      <c r="AT183" s="881"/>
      <c r="AU183" s="881"/>
      <c r="AV183" s="881"/>
      <c r="AW183" s="881"/>
      <c r="AX183" s="881"/>
      <c r="AY183" s="881"/>
      <c r="AZ183" s="232"/>
      <c r="BA183" s="707"/>
      <c r="BB183" s="176"/>
      <c r="BC183" s="476"/>
      <c r="BD183" s="423"/>
      <c r="BE183" s="423"/>
      <c r="BF183" s="423"/>
      <c r="BG183" s="477"/>
      <c r="BH183" s="487"/>
      <c r="BI183" s="423"/>
      <c r="BJ183" s="423"/>
      <c r="BK183" s="423"/>
      <c r="BL183" s="477"/>
      <c r="BM183" s="487"/>
      <c r="BN183" s="423"/>
      <c r="BO183" s="423"/>
      <c r="BP183" s="423"/>
      <c r="BQ183" s="477"/>
      <c r="BR183" s="487"/>
      <c r="BS183" s="423"/>
      <c r="BT183" s="423"/>
      <c r="BU183" s="423"/>
      <c r="BV183" s="935"/>
      <c r="BW183" s="1011"/>
      <c r="BX183" s="1011"/>
      <c r="BY183" s="1012"/>
      <c r="BZ183" s="1012"/>
      <c r="CA183" s="1012"/>
      <c r="CB183" s="1012"/>
      <c r="CC183" s="1012"/>
      <c r="CD183" s="1012"/>
      <c r="CE183" s="1012"/>
      <c r="CF183" s="1012"/>
      <c r="CG183" s="1012"/>
      <c r="CH183" s="1012"/>
      <c r="CI183" s="1012"/>
      <c r="CJ183" s="1012"/>
      <c r="CK183" s="1012"/>
      <c r="CL183" s="1012"/>
      <c r="CM183" s="1012"/>
      <c r="CN183" s="1012"/>
      <c r="CO183" s="1012"/>
      <c r="CP183" s="1012"/>
      <c r="CQ183" s="1012"/>
      <c r="CR183" s="1012"/>
      <c r="CS183" s="1012"/>
      <c r="CT183" s="1012"/>
      <c r="CU183" s="1012"/>
      <c r="CV183" s="1012"/>
      <c r="CW183" s="1012"/>
      <c r="CX183" s="1012"/>
      <c r="CY183" s="1012"/>
      <c r="CZ183" s="1012"/>
    </row>
    <row r="184" s="133" customFormat="true" ht="15" customHeight="true" x14ac:dyDescent="0.2">
      <c r="A184" s="713"/>
      <c r="B184" s="292"/>
      <c r="C184" s="357"/>
      <c r="D184" s="358"/>
      <c r="E184" s="358"/>
      <c r="F184" s="358"/>
      <c r="G184" s="359"/>
      <c r="H184" s="360"/>
      <c r="I184" s="358"/>
      <c r="J184" s="358"/>
      <c r="K184" s="358"/>
      <c r="L184" s="361"/>
      <c r="M184" s="362"/>
      <c r="N184" s="358"/>
      <c r="O184" s="358"/>
      <c r="P184" s="358"/>
      <c r="Q184" s="361"/>
      <c r="R184" s="362"/>
      <c r="S184" s="358"/>
      <c r="T184" s="358"/>
      <c r="U184" s="358"/>
      <c r="V184" s="816"/>
      <c r="W184" s="880"/>
      <c r="X184" s="880"/>
      <c r="Y184" s="881"/>
      <c r="Z184" s="881"/>
      <c r="AA184" s="881"/>
      <c r="AB184" s="881"/>
      <c r="AC184" s="881"/>
      <c r="AD184" s="881"/>
      <c r="AE184" s="881"/>
      <c r="AF184" s="881"/>
      <c r="AG184" s="881"/>
      <c r="AH184" s="881"/>
      <c r="AI184" s="881"/>
      <c r="AJ184" s="881"/>
      <c r="AK184" s="881"/>
      <c r="AL184" s="881"/>
      <c r="AM184" s="881"/>
      <c r="AN184" s="881"/>
      <c r="AO184" s="881"/>
      <c r="AP184" s="881"/>
      <c r="AQ184" s="881"/>
      <c r="AR184" s="881"/>
      <c r="AS184" s="881"/>
      <c r="AT184" s="881"/>
      <c r="AU184" s="881"/>
      <c r="AV184" s="881"/>
      <c r="AW184" s="881"/>
      <c r="AX184" s="881"/>
      <c r="AY184" s="881"/>
      <c r="AZ184" s="232"/>
      <c r="BA184" s="707"/>
      <c r="BB184" s="176"/>
      <c r="BC184" s="476"/>
      <c r="BD184" s="423"/>
      <c r="BE184" s="423"/>
      <c r="BF184" s="423"/>
      <c r="BG184" s="477"/>
      <c r="BH184" s="487"/>
      <c r="BI184" s="423"/>
      <c r="BJ184" s="423"/>
      <c r="BK184" s="423"/>
      <c r="BL184" s="477"/>
      <c r="BM184" s="487"/>
      <c r="BN184" s="423"/>
      <c r="BO184" s="423"/>
      <c r="BP184" s="423"/>
      <c r="BQ184" s="477"/>
      <c r="BR184" s="487"/>
      <c r="BS184" s="423"/>
      <c r="BT184" s="423"/>
      <c r="BU184" s="423"/>
      <c r="BV184" s="935"/>
      <c r="BW184" s="1011"/>
      <c r="BX184" s="1011"/>
      <c r="BY184" s="1012"/>
      <c r="BZ184" s="1012"/>
      <c r="CA184" s="1012"/>
      <c r="CB184" s="1012"/>
      <c r="CC184" s="1012"/>
      <c r="CD184" s="1012"/>
      <c r="CE184" s="1012"/>
      <c r="CF184" s="1012"/>
      <c r="CG184" s="1012"/>
      <c r="CH184" s="1012"/>
      <c r="CI184" s="1012"/>
      <c r="CJ184" s="1012"/>
      <c r="CK184" s="1012"/>
      <c r="CL184" s="1012"/>
      <c r="CM184" s="1012"/>
      <c r="CN184" s="1012"/>
      <c r="CO184" s="1012"/>
      <c r="CP184" s="1012"/>
      <c r="CQ184" s="1012"/>
      <c r="CR184" s="1012"/>
      <c r="CS184" s="1012"/>
      <c r="CT184" s="1012"/>
      <c r="CU184" s="1012"/>
      <c r="CV184" s="1012"/>
      <c r="CW184" s="1012"/>
      <c r="CX184" s="1012"/>
      <c r="CY184" s="1012"/>
      <c r="CZ184" s="1012"/>
    </row>
    <row r="185" s="133" customFormat="true" ht="15" customHeight="true" x14ac:dyDescent="0.2">
      <c r="A185" s="713"/>
      <c r="B185" s="292"/>
      <c r="C185" s="357"/>
      <c r="D185" s="358"/>
      <c r="E185" s="358"/>
      <c r="F185" s="358"/>
      <c r="G185" s="359"/>
      <c r="H185" s="360"/>
      <c r="I185" s="358"/>
      <c r="J185" s="358"/>
      <c r="K185" s="358"/>
      <c r="L185" s="361"/>
      <c r="M185" s="362"/>
      <c r="N185" s="358"/>
      <c r="O185" s="358"/>
      <c r="P185" s="358"/>
      <c r="Q185" s="361"/>
      <c r="R185" s="362"/>
      <c r="S185" s="358"/>
      <c r="T185" s="358"/>
      <c r="U185" s="358"/>
      <c r="V185" s="816"/>
      <c r="W185" s="880"/>
      <c r="X185" s="880"/>
      <c r="Y185" s="881"/>
      <c r="Z185" s="881"/>
      <c r="AA185" s="881"/>
      <c r="AB185" s="881"/>
      <c r="AC185" s="881"/>
      <c r="AD185" s="881"/>
      <c r="AE185" s="881"/>
      <c r="AF185" s="881"/>
      <c r="AG185" s="881"/>
      <c r="AH185" s="881"/>
      <c r="AI185" s="881"/>
      <c r="AJ185" s="881"/>
      <c r="AK185" s="881"/>
      <c r="AL185" s="881"/>
      <c r="AM185" s="881"/>
      <c r="AN185" s="881"/>
      <c r="AO185" s="881"/>
      <c r="AP185" s="881"/>
      <c r="AQ185" s="881"/>
      <c r="AR185" s="881"/>
      <c r="AS185" s="881"/>
      <c r="AT185" s="881"/>
      <c r="AU185" s="881"/>
      <c r="AV185" s="881"/>
      <c r="AW185" s="881"/>
      <c r="AX185" s="881"/>
      <c r="AY185" s="881"/>
      <c r="AZ185" s="232"/>
      <c r="BA185" s="707"/>
      <c r="BB185" s="176"/>
      <c r="BC185" s="476"/>
      <c r="BD185" s="423"/>
      <c r="BE185" s="423"/>
      <c r="BF185" s="423"/>
      <c r="BG185" s="477"/>
      <c r="BH185" s="487"/>
      <c r="BI185" s="423"/>
      <c r="BJ185" s="423"/>
      <c r="BK185" s="423"/>
      <c r="BL185" s="477"/>
      <c r="BM185" s="487"/>
      <c r="BN185" s="423"/>
      <c r="BO185" s="423"/>
      <c r="BP185" s="423"/>
      <c r="BQ185" s="477"/>
      <c r="BR185" s="487"/>
      <c r="BS185" s="423"/>
      <c r="BT185" s="423"/>
      <c r="BU185" s="423"/>
      <c r="BV185" s="935"/>
      <c r="BW185" s="1011"/>
      <c r="BX185" s="1011"/>
      <c r="BY185" s="1012"/>
      <c r="BZ185" s="1012"/>
      <c r="CA185" s="1012"/>
      <c r="CB185" s="1012"/>
      <c r="CC185" s="1012"/>
      <c r="CD185" s="1012"/>
      <c r="CE185" s="1012"/>
      <c r="CF185" s="1012"/>
      <c r="CG185" s="1012"/>
      <c r="CH185" s="1012"/>
      <c r="CI185" s="1012"/>
      <c r="CJ185" s="1012"/>
      <c r="CK185" s="1012"/>
      <c r="CL185" s="1012"/>
      <c r="CM185" s="1012"/>
      <c r="CN185" s="1012"/>
      <c r="CO185" s="1012"/>
      <c r="CP185" s="1012"/>
      <c r="CQ185" s="1012"/>
      <c r="CR185" s="1012"/>
      <c r="CS185" s="1012"/>
      <c r="CT185" s="1012"/>
      <c r="CU185" s="1012"/>
      <c r="CV185" s="1012"/>
      <c r="CW185" s="1012"/>
      <c r="CX185" s="1012"/>
      <c r="CY185" s="1012"/>
      <c r="CZ185" s="1012"/>
    </row>
    <row r="186" s="133" customFormat="true" ht="15" customHeight="true" x14ac:dyDescent="0.2">
      <c r="A186" s="713"/>
      <c r="B186" s="292"/>
      <c r="C186" s="357"/>
      <c r="D186" s="358"/>
      <c r="E186" s="358"/>
      <c r="F186" s="358"/>
      <c r="G186" s="359"/>
      <c r="H186" s="360"/>
      <c r="I186" s="358"/>
      <c r="J186" s="358"/>
      <c r="K186" s="358"/>
      <c r="L186" s="361"/>
      <c r="M186" s="362"/>
      <c r="N186" s="358"/>
      <c r="O186" s="358"/>
      <c r="P186" s="358"/>
      <c r="Q186" s="361"/>
      <c r="R186" s="362"/>
      <c r="S186" s="358"/>
      <c r="T186" s="358"/>
      <c r="U186" s="358"/>
      <c r="V186" s="816"/>
      <c r="W186" s="880"/>
      <c r="X186" s="880"/>
      <c r="Y186" s="881"/>
      <c r="Z186" s="881"/>
      <c r="AA186" s="881"/>
      <c r="AB186" s="881"/>
      <c r="AC186" s="881"/>
      <c r="AD186" s="881"/>
      <c r="AE186" s="881"/>
      <c r="AF186" s="881"/>
      <c r="AG186" s="881"/>
      <c r="AH186" s="881"/>
      <c r="AI186" s="881"/>
      <c r="AJ186" s="881"/>
      <c r="AK186" s="881"/>
      <c r="AL186" s="881"/>
      <c r="AM186" s="881"/>
      <c r="AN186" s="881"/>
      <c r="AO186" s="881"/>
      <c r="AP186" s="881"/>
      <c r="AQ186" s="881"/>
      <c r="AR186" s="881"/>
      <c r="AS186" s="881"/>
      <c r="AT186" s="881"/>
      <c r="AU186" s="881"/>
      <c r="AV186" s="881"/>
      <c r="AW186" s="881"/>
      <c r="AX186" s="881"/>
      <c r="AY186" s="881"/>
      <c r="AZ186" s="232"/>
      <c r="BA186" s="707"/>
      <c r="BB186" s="176"/>
      <c r="BC186" s="476"/>
      <c r="BD186" s="423"/>
      <c r="BE186" s="423"/>
      <c r="BF186" s="423"/>
      <c r="BG186" s="477"/>
      <c r="BH186" s="487"/>
      <c r="BI186" s="423"/>
      <c r="BJ186" s="423"/>
      <c r="BK186" s="423"/>
      <c r="BL186" s="477"/>
      <c r="BM186" s="487"/>
      <c r="BN186" s="423"/>
      <c r="BO186" s="423"/>
      <c r="BP186" s="423"/>
      <c r="BQ186" s="477"/>
      <c r="BR186" s="487"/>
      <c r="BS186" s="423"/>
      <c r="BT186" s="423"/>
      <c r="BU186" s="423"/>
      <c r="BV186" s="935"/>
      <c r="BW186" s="1011"/>
      <c r="BX186" s="1011"/>
      <c r="BY186" s="1012"/>
      <c r="BZ186" s="1012"/>
      <c r="CA186" s="1012"/>
      <c r="CB186" s="1012"/>
      <c r="CC186" s="1012"/>
      <c r="CD186" s="1012"/>
      <c r="CE186" s="1012"/>
      <c r="CF186" s="1012"/>
      <c r="CG186" s="1012"/>
      <c r="CH186" s="1012"/>
      <c r="CI186" s="1012"/>
      <c r="CJ186" s="1012"/>
      <c r="CK186" s="1012"/>
      <c r="CL186" s="1012"/>
      <c r="CM186" s="1012"/>
      <c r="CN186" s="1012"/>
      <c r="CO186" s="1012"/>
      <c r="CP186" s="1012"/>
      <c r="CQ186" s="1012"/>
      <c r="CR186" s="1012"/>
      <c r="CS186" s="1012"/>
      <c r="CT186" s="1012"/>
      <c r="CU186" s="1012"/>
      <c r="CV186" s="1012"/>
      <c r="CW186" s="1012"/>
      <c r="CX186" s="1012"/>
      <c r="CY186" s="1012"/>
      <c r="CZ186" s="1012"/>
    </row>
    <row r="187" s="133" customFormat="true" ht="15" customHeight="true" x14ac:dyDescent="0.2">
      <c r="A187" s="713"/>
      <c r="B187" s="292"/>
      <c r="C187" s="357"/>
      <c r="D187" s="358"/>
      <c r="E187" s="358"/>
      <c r="F187" s="358"/>
      <c r="G187" s="359"/>
      <c r="H187" s="360"/>
      <c r="I187" s="358"/>
      <c r="J187" s="358"/>
      <c r="K187" s="358"/>
      <c r="L187" s="361"/>
      <c r="M187" s="362"/>
      <c r="N187" s="358"/>
      <c r="O187" s="358"/>
      <c r="P187" s="358"/>
      <c r="Q187" s="361"/>
      <c r="R187" s="362"/>
      <c r="S187" s="358"/>
      <c r="T187" s="358"/>
      <c r="U187" s="358"/>
      <c r="V187" s="816"/>
      <c r="W187" s="880"/>
      <c r="X187" s="880"/>
      <c r="Y187" s="881"/>
      <c r="Z187" s="881"/>
      <c r="AA187" s="881"/>
      <c r="AB187" s="881"/>
      <c r="AC187" s="881"/>
      <c r="AD187" s="881"/>
      <c r="AE187" s="881"/>
      <c r="AF187" s="881"/>
      <c r="AG187" s="881"/>
      <c r="AH187" s="881"/>
      <c r="AI187" s="881"/>
      <c r="AJ187" s="881"/>
      <c r="AK187" s="881"/>
      <c r="AL187" s="881"/>
      <c r="AM187" s="881"/>
      <c r="AN187" s="881"/>
      <c r="AO187" s="881"/>
      <c r="AP187" s="881"/>
      <c r="AQ187" s="881"/>
      <c r="AR187" s="881"/>
      <c r="AS187" s="881"/>
      <c r="AT187" s="881"/>
      <c r="AU187" s="881"/>
      <c r="AV187" s="881"/>
      <c r="AW187" s="881"/>
      <c r="AX187" s="881"/>
      <c r="AY187" s="881"/>
      <c r="AZ187" s="232"/>
      <c r="BA187" s="707"/>
      <c r="BB187" s="176"/>
      <c r="BC187" s="476"/>
      <c r="BD187" s="423"/>
      <c r="BE187" s="423"/>
      <c r="BF187" s="423"/>
      <c r="BG187" s="477"/>
      <c r="BH187" s="487"/>
      <c r="BI187" s="423"/>
      <c r="BJ187" s="423"/>
      <c r="BK187" s="423"/>
      <c r="BL187" s="477"/>
      <c r="BM187" s="487"/>
      <c r="BN187" s="423"/>
      <c r="BO187" s="423"/>
      <c r="BP187" s="423"/>
      <c r="BQ187" s="477"/>
      <c r="BR187" s="487"/>
      <c r="BS187" s="423"/>
      <c r="BT187" s="423"/>
      <c r="BU187" s="423"/>
      <c r="BV187" s="935"/>
      <c r="BW187" s="1011"/>
      <c r="BX187" s="1011"/>
      <c r="BY187" s="1012"/>
      <c r="BZ187" s="1012"/>
      <c r="CA187" s="1012"/>
      <c r="CB187" s="1012"/>
      <c r="CC187" s="1012"/>
      <c r="CD187" s="1012"/>
      <c r="CE187" s="1012"/>
      <c r="CF187" s="1012"/>
      <c r="CG187" s="1012"/>
      <c r="CH187" s="1012"/>
      <c r="CI187" s="1012"/>
      <c r="CJ187" s="1012"/>
      <c r="CK187" s="1012"/>
      <c r="CL187" s="1012"/>
      <c r="CM187" s="1012"/>
      <c r="CN187" s="1012"/>
      <c r="CO187" s="1012"/>
      <c r="CP187" s="1012"/>
      <c r="CQ187" s="1012"/>
      <c r="CR187" s="1012"/>
      <c r="CS187" s="1012"/>
      <c r="CT187" s="1012"/>
      <c r="CU187" s="1012"/>
      <c r="CV187" s="1012"/>
      <c r="CW187" s="1012"/>
      <c r="CX187" s="1012"/>
      <c r="CY187" s="1012"/>
      <c r="CZ187" s="1012"/>
    </row>
    <row r="188" s="133" customFormat="true" ht="15" customHeight="true" x14ac:dyDescent="0.2">
      <c r="A188" s="713"/>
      <c r="B188" s="292"/>
      <c r="C188" s="357"/>
      <c r="D188" s="358"/>
      <c r="E188" s="358"/>
      <c r="F188" s="358"/>
      <c r="G188" s="359"/>
      <c r="H188" s="360"/>
      <c r="I188" s="358"/>
      <c r="J188" s="358"/>
      <c r="K188" s="358"/>
      <c r="L188" s="361"/>
      <c r="M188" s="362"/>
      <c r="N188" s="358"/>
      <c r="O188" s="358"/>
      <c r="P188" s="358"/>
      <c r="Q188" s="361"/>
      <c r="R188" s="362"/>
      <c r="S188" s="358"/>
      <c r="T188" s="358"/>
      <c r="U188" s="358"/>
      <c r="V188" s="816"/>
      <c r="W188" s="880"/>
      <c r="X188" s="880"/>
      <c r="Y188" s="881"/>
      <c r="Z188" s="881"/>
      <c r="AA188" s="881"/>
      <c r="AB188" s="881"/>
      <c r="AC188" s="881"/>
      <c r="AD188" s="881"/>
      <c r="AE188" s="881"/>
      <c r="AF188" s="881"/>
      <c r="AG188" s="881"/>
      <c r="AH188" s="881"/>
      <c r="AI188" s="881"/>
      <c r="AJ188" s="881"/>
      <c r="AK188" s="881"/>
      <c r="AL188" s="881"/>
      <c r="AM188" s="881"/>
      <c r="AN188" s="881"/>
      <c r="AO188" s="881"/>
      <c r="AP188" s="881"/>
      <c r="AQ188" s="881"/>
      <c r="AR188" s="881"/>
      <c r="AS188" s="881"/>
      <c r="AT188" s="881"/>
      <c r="AU188" s="881"/>
      <c r="AV188" s="881"/>
      <c r="AW188" s="881"/>
      <c r="AX188" s="881"/>
      <c r="AY188" s="881"/>
      <c r="AZ188" s="232"/>
      <c r="BA188" s="707"/>
      <c r="BB188" s="176"/>
      <c r="BC188" s="476"/>
      <c r="BD188" s="423"/>
      <c r="BE188" s="423"/>
      <c r="BF188" s="423"/>
      <c r="BG188" s="477"/>
      <c r="BH188" s="487"/>
      <c r="BI188" s="423"/>
      <c r="BJ188" s="423"/>
      <c r="BK188" s="423"/>
      <c r="BL188" s="477"/>
      <c r="BM188" s="487"/>
      <c r="BN188" s="423"/>
      <c r="BO188" s="423"/>
      <c r="BP188" s="423"/>
      <c r="BQ188" s="477"/>
      <c r="BR188" s="487"/>
      <c r="BS188" s="423"/>
      <c r="BT188" s="423"/>
      <c r="BU188" s="423"/>
      <c r="BV188" s="935"/>
      <c r="BW188" s="1011"/>
      <c r="BX188" s="1011"/>
      <c r="BY188" s="1012"/>
      <c r="BZ188" s="1012"/>
      <c r="CA188" s="1012"/>
      <c r="CB188" s="1012"/>
      <c r="CC188" s="1012"/>
      <c r="CD188" s="1012"/>
      <c r="CE188" s="1012"/>
      <c r="CF188" s="1012"/>
      <c r="CG188" s="1012"/>
      <c r="CH188" s="1012"/>
      <c r="CI188" s="1012"/>
      <c r="CJ188" s="1012"/>
      <c r="CK188" s="1012"/>
      <c r="CL188" s="1012"/>
      <c r="CM188" s="1012"/>
      <c r="CN188" s="1012"/>
      <c r="CO188" s="1012"/>
      <c r="CP188" s="1012"/>
      <c r="CQ188" s="1012"/>
      <c r="CR188" s="1012"/>
      <c r="CS188" s="1012"/>
      <c r="CT188" s="1012"/>
      <c r="CU188" s="1012"/>
      <c r="CV188" s="1012"/>
      <c r="CW188" s="1012"/>
      <c r="CX188" s="1012"/>
      <c r="CY188" s="1012"/>
      <c r="CZ188" s="1012"/>
    </row>
    <row r="189" s="133" customFormat="true" ht="15" customHeight="true" x14ac:dyDescent="0.2">
      <c r="A189" s="713"/>
      <c r="B189" s="292"/>
      <c r="C189" s="357"/>
      <c r="D189" s="358"/>
      <c r="E189" s="358"/>
      <c r="F189" s="358"/>
      <c r="G189" s="359"/>
      <c r="H189" s="360"/>
      <c r="I189" s="358"/>
      <c r="J189" s="358"/>
      <c r="K189" s="358"/>
      <c r="L189" s="361"/>
      <c r="M189" s="362"/>
      <c r="N189" s="358"/>
      <c r="O189" s="358"/>
      <c r="P189" s="358"/>
      <c r="Q189" s="361"/>
      <c r="R189" s="362"/>
      <c r="S189" s="358"/>
      <c r="T189" s="358"/>
      <c r="U189" s="358"/>
      <c r="V189" s="816"/>
      <c r="W189" s="880"/>
      <c r="X189" s="880"/>
      <c r="Y189" s="881"/>
      <c r="Z189" s="881"/>
      <c r="AA189" s="881"/>
      <c r="AB189" s="881"/>
      <c r="AC189" s="881"/>
      <c r="AD189" s="881"/>
      <c r="AE189" s="881"/>
      <c r="AF189" s="881"/>
      <c r="AG189" s="881"/>
      <c r="AH189" s="881"/>
      <c r="AI189" s="881"/>
      <c r="AJ189" s="881"/>
      <c r="AK189" s="881"/>
      <c r="AL189" s="881"/>
      <c r="AM189" s="881"/>
      <c r="AN189" s="881"/>
      <c r="AO189" s="881"/>
      <c r="AP189" s="881"/>
      <c r="AQ189" s="881"/>
      <c r="AR189" s="881"/>
      <c r="AS189" s="881"/>
      <c r="AT189" s="881"/>
      <c r="AU189" s="881"/>
      <c r="AV189" s="881"/>
      <c r="AW189" s="881"/>
      <c r="AX189" s="881"/>
      <c r="AY189" s="881"/>
      <c r="AZ189" s="232"/>
      <c r="BA189" s="707"/>
      <c r="BB189" s="176"/>
      <c r="BC189" s="476"/>
      <c r="BD189" s="423"/>
      <c r="BE189" s="423"/>
      <c r="BF189" s="423"/>
      <c r="BG189" s="477"/>
      <c r="BH189" s="487"/>
      <c r="BI189" s="423"/>
      <c r="BJ189" s="423"/>
      <c r="BK189" s="423"/>
      <c r="BL189" s="477"/>
      <c r="BM189" s="487"/>
      <c r="BN189" s="423"/>
      <c r="BO189" s="423"/>
      <c r="BP189" s="423"/>
      <c r="BQ189" s="477"/>
      <c r="BR189" s="487"/>
      <c r="BS189" s="423"/>
      <c r="BT189" s="423"/>
      <c r="BU189" s="423"/>
      <c r="BV189" s="935"/>
      <c r="BW189" s="1011"/>
      <c r="BX189" s="1011"/>
      <c r="BY189" s="1012"/>
      <c r="BZ189" s="1012"/>
      <c r="CA189" s="1012"/>
      <c r="CB189" s="1012"/>
      <c r="CC189" s="1012"/>
      <c r="CD189" s="1012"/>
      <c r="CE189" s="1012"/>
      <c r="CF189" s="1012"/>
      <c r="CG189" s="1012"/>
      <c r="CH189" s="1012"/>
      <c r="CI189" s="1012"/>
      <c r="CJ189" s="1012"/>
      <c r="CK189" s="1012"/>
      <c r="CL189" s="1012"/>
      <c r="CM189" s="1012"/>
      <c r="CN189" s="1012"/>
      <c r="CO189" s="1012"/>
      <c r="CP189" s="1012"/>
      <c r="CQ189" s="1012"/>
      <c r="CR189" s="1012"/>
      <c r="CS189" s="1012"/>
      <c r="CT189" s="1012"/>
      <c r="CU189" s="1012"/>
      <c r="CV189" s="1012"/>
      <c r="CW189" s="1012"/>
      <c r="CX189" s="1012"/>
      <c r="CY189" s="1012"/>
      <c r="CZ189" s="1012"/>
    </row>
    <row r="190" s="133" customFormat="true" ht="15" customHeight="true" x14ac:dyDescent="0.2">
      <c r="A190" s="713"/>
      <c r="B190" s="292"/>
      <c r="C190" s="357"/>
      <c r="D190" s="358"/>
      <c r="E190" s="358"/>
      <c r="F190" s="358"/>
      <c r="G190" s="359"/>
      <c r="H190" s="360"/>
      <c r="I190" s="358"/>
      <c r="J190" s="358"/>
      <c r="K190" s="358"/>
      <c r="L190" s="361"/>
      <c r="M190" s="362"/>
      <c r="N190" s="358"/>
      <c r="O190" s="358"/>
      <c r="P190" s="358"/>
      <c r="Q190" s="361"/>
      <c r="R190" s="362"/>
      <c r="S190" s="358"/>
      <c r="T190" s="358"/>
      <c r="U190" s="358"/>
      <c r="V190" s="816"/>
      <c r="W190" s="880"/>
      <c r="X190" s="880"/>
      <c r="Y190" s="881"/>
      <c r="Z190" s="881"/>
      <c r="AA190" s="881"/>
      <c r="AB190" s="881"/>
      <c r="AC190" s="881"/>
      <c r="AD190" s="881"/>
      <c r="AE190" s="881"/>
      <c r="AF190" s="881"/>
      <c r="AG190" s="881"/>
      <c r="AH190" s="881"/>
      <c r="AI190" s="881"/>
      <c r="AJ190" s="881"/>
      <c r="AK190" s="881"/>
      <c r="AL190" s="881"/>
      <c r="AM190" s="881"/>
      <c r="AN190" s="881"/>
      <c r="AO190" s="881"/>
      <c r="AP190" s="881"/>
      <c r="AQ190" s="881"/>
      <c r="AR190" s="881"/>
      <c r="AS190" s="881"/>
      <c r="AT190" s="881"/>
      <c r="AU190" s="881"/>
      <c r="AV190" s="881"/>
      <c r="AW190" s="881"/>
      <c r="AX190" s="881"/>
      <c r="AY190" s="881"/>
      <c r="AZ190" s="232"/>
      <c r="BA190" s="707"/>
      <c r="BB190" s="176"/>
      <c r="BC190" s="476"/>
      <c r="BD190" s="423"/>
      <c r="BE190" s="423"/>
      <c r="BF190" s="423"/>
      <c r="BG190" s="477"/>
      <c r="BH190" s="487"/>
      <c r="BI190" s="423"/>
      <c r="BJ190" s="423"/>
      <c r="BK190" s="423"/>
      <c r="BL190" s="477"/>
      <c r="BM190" s="487"/>
      <c r="BN190" s="423"/>
      <c r="BO190" s="423"/>
      <c r="BP190" s="423"/>
      <c r="BQ190" s="477"/>
      <c r="BR190" s="487"/>
      <c r="BS190" s="423"/>
      <c r="BT190" s="423"/>
      <c r="BU190" s="423"/>
      <c r="BV190" s="935"/>
      <c r="BW190" s="1011"/>
      <c r="BX190" s="1011"/>
      <c r="BY190" s="1012"/>
      <c r="BZ190" s="1012"/>
      <c r="CA190" s="1012"/>
      <c r="CB190" s="1012"/>
      <c r="CC190" s="1012"/>
      <c r="CD190" s="1012"/>
      <c r="CE190" s="1012"/>
      <c r="CF190" s="1012"/>
      <c r="CG190" s="1012"/>
      <c r="CH190" s="1012"/>
      <c r="CI190" s="1012"/>
      <c r="CJ190" s="1012"/>
      <c r="CK190" s="1012"/>
      <c r="CL190" s="1012"/>
      <c r="CM190" s="1012"/>
      <c r="CN190" s="1012"/>
      <c r="CO190" s="1012"/>
      <c r="CP190" s="1012"/>
      <c r="CQ190" s="1012"/>
      <c r="CR190" s="1012"/>
      <c r="CS190" s="1012"/>
      <c r="CT190" s="1012"/>
      <c r="CU190" s="1012"/>
      <c r="CV190" s="1012"/>
      <c r="CW190" s="1012"/>
      <c r="CX190" s="1012"/>
      <c r="CY190" s="1012"/>
      <c r="CZ190" s="1012"/>
    </row>
    <row r="191" s="133" customFormat="true" ht="15" customHeight="true" x14ac:dyDescent="0.2">
      <c r="A191" s="713"/>
      <c r="B191" s="292"/>
      <c r="C191" s="357"/>
      <c r="D191" s="358"/>
      <c r="E191" s="358"/>
      <c r="F191" s="358"/>
      <c r="G191" s="359"/>
      <c r="H191" s="360"/>
      <c r="I191" s="358"/>
      <c r="J191" s="358"/>
      <c r="K191" s="358"/>
      <c r="L191" s="361"/>
      <c r="M191" s="362"/>
      <c r="N191" s="358"/>
      <c r="O191" s="358"/>
      <c r="P191" s="358"/>
      <c r="Q191" s="361"/>
      <c r="R191" s="362"/>
      <c r="S191" s="358"/>
      <c r="T191" s="358"/>
      <c r="U191" s="358"/>
      <c r="V191" s="816"/>
      <c r="W191" s="880"/>
      <c r="X191" s="880"/>
      <c r="Y191" s="881"/>
      <c r="Z191" s="881"/>
      <c r="AA191" s="881"/>
      <c r="AB191" s="881"/>
      <c r="AC191" s="881"/>
      <c r="AD191" s="881"/>
      <c r="AE191" s="881"/>
      <c r="AF191" s="881"/>
      <c r="AG191" s="881"/>
      <c r="AH191" s="881"/>
      <c r="AI191" s="881"/>
      <c r="AJ191" s="881"/>
      <c r="AK191" s="881"/>
      <c r="AL191" s="881"/>
      <c r="AM191" s="881"/>
      <c r="AN191" s="881"/>
      <c r="AO191" s="881"/>
      <c r="AP191" s="881"/>
      <c r="AQ191" s="881"/>
      <c r="AR191" s="881"/>
      <c r="AS191" s="881"/>
      <c r="AT191" s="881"/>
      <c r="AU191" s="881"/>
      <c r="AV191" s="881"/>
      <c r="AW191" s="881"/>
      <c r="AX191" s="881"/>
      <c r="AY191" s="881"/>
      <c r="AZ191" s="232"/>
      <c r="BA191" s="707"/>
      <c r="BB191" s="176"/>
      <c r="BC191" s="476"/>
      <c r="BD191" s="423"/>
      <c r="BE191" s="423"/>
      <c r="BF191" s="423"/>
      <c r="BG191" s="477"/>
      <c r="BH191" s="487"/>
      <c r="BI191" s="423"/>
      <c r="BJ191" s="423"/>
      <c r="BK191" s="423"/>
      <c r="BL191" s="477"/>
      <c r="BM191" s="487"/>
      <c r="BN191" s="423"/>
      <c r="BO191" s="423"/>
      <c r="BP191" s="423"/>
      <c r="BQ191" s="477"/>
      <c r="BR191" s="487"/>
      <c r="BS191" s="423"/>
      <c r="BT191" s="423"/>
      <c r="BU191" s="423"/>
      <c r="BV191" s="935"/>
      <c r="BW191" s="1011"/>
      <c r="BX191" s="1011"/>
      <c r="BY191" s="1012"/>
      <c r="BZ191" s="1012"/>
      <c r="CA191" s="1012"/>
      <c r="CB191" s="1012"/>
      <c r="CC191" s="1012"/>
      <c r="CD191" s="1012"/>
      <c r="CE191" s="1012"/>
      <c r="CF191" s="1012"/>
      <c r="CG191" s="1012"/>
      <c r="CH191" s="1012"/>
      <c r="CI191" s="1012"/>
      <c r="CJ191" s="1012"/>
      <c r="CK191" s="1012"/>
      <c r="CL191" s="1012"/>
      <c r="CM191" s="1012"/>
      <c r="CN191" s="1012"/>
      <c r="CO191" s="1012"/>
      <c r="CP191" s="1012"/>
      <c r="CQ191" s="1012"/>
      <c r="CR191" s="1012"/>
      <c r="CS191" s="1012"/>
      <c r="CT191" s="1012"/>
      <c r="CU191" s="1012"/>
      <c r="CV191" s="1012"/>
      <c r="CW191" s="1012"/>
      <c r="CX191" s="1012"/>
      <c r="CY191" s="1012"/>
      <c r="CZ191" s="1012"/>
    </row>
    <row r="192" s="133" customFormat="true" ht="15" customHeight="true" x14ac:dyDescent="0.2">
      <c r="A192" s="713"/>
      <c r="B192" s="292"/>
      <c r="C192" s="357"/>
      <c r="D192" s="358"/>
      <c r="E192" s="358"/>
      <c r="F192" s="358"/>
      <c r="G192" s="359"/>
      <c r="H192" s="360"/>
      <c r="I192" s="358"/>
      <c r="J192" s="358"/>
      <c r="K192" s="358"/>
      <c r="L192" s="361"/>
      <c r="M192" s="362"/>
      <c r="N192" s="358"/>
      <c r="O192" s="358"/>
      <c r="P192" s="358"/>
      <c r="Q192" s="361"/>
      <c r="R192" s="362"/>
      <c r="S192" s="358"/>
      <c r="T192" s="358"/>
      <c r="U192" s="358"/>
      <c r="V192" s="816"/>
      <c r="W192" s="880"/>
      <c r="X192" s="880"/>
      <c r="Y192" s="881"/>
      <c r="Z192" s="881"/>
      <c r="AA192" s="881"/>
      <c r="AB192" s="881"/>
      <c r="AC192" s="881"/>
      <c r="AD192" s="881"/>
      <c r="AE192" s="881"/>
      <c r="AF192" s="881"/>
      <c r="AG192" s="881"/>
      <c r="AH192" s="881"/>
      <c r="AI192" s="881"/>
      <c r="AJ192" s="881"/>
      <c r="AK192" s="881"/>
      <c r="AL192" s="881"/>
      <c r="AM192" s="881"/>
      <c r="AN192" s="881"/>
      <c r="AO192" s="881"/>
      <c r="AP192" s="881"/>
      <c r="AQ192" s="881"/>
      <c r="AR192" s="881"/>
      <c r="AS192" s="881"/>
      <c r="AT192" s="881"/>
      <c r="AU192" s="881"/>
      <c r="AV192" s="881"/>
      <c r="AW192" s="881"/>
      <c r="AX192" s="881"/>
      <c r="AY192" s="881"/>
      <c r="AZ192" s="232"/>
      <c r="BA192" s="707"/>
      <c r="BB192" s="176"/>
      <c r="BC192" s="476"/>
      <c r="BD192" s="423"/>
      <c r="BE192" s="423"/>
      <c r="BF192" s="423"/>
      <c r="BG192" s="477"/>
      <c r="BH192" s="487"/>
      <c r="BI192" s="423"/>
      <c r="BJ192" s="423"/>
      <c r="BK192" s="423"/>
      <c r="BL192" s="477"/>
      <c r="BM192" s="487"/>
      <c r="BN192" s="423"/>
      <c r="BO192" s="423"/>
      <c r="BP192" s="423"/>
      <c r="BQ192" s="477"/>
      <c r="BR192" s="487"/>
      <c r="BS192" s="423"/>
      <c r="BT192" s="423"/>
      <c r="BU192" s="423"/>
      <c r="BV192" s="935"/>
      <c r="BW192" s="1011"/>
      <c r="BX192" s="1011"/>
      <c r="BY192" s="1012"/>
      <c r="BZ192" s="1012"/>
      <c r="CA192" s="1012"/>
      <c r="CB192" s="1012"/>
      <c r="CC192" s="1012"/>
      <c r="CD192" s="1012"/>
      <c r="CE192" s="1012"/>
      <c r="CF192" s="1012"/>
      <c r="CG192" s="1012"/>
      <c r="CH192" s="1012"/>
      <c r="CI192" s="1012"/>
      <c r="CJ192" s="1012"/>
      <c r="CK192" s="1012"/>
      <c r="CL192" s="1012"/>
      <c r="CM192" s="1012"/>
      <c r="CN192" s="1012"/>
      <c r="CO192" s="1012"/>
      <c r="CP192" s="1012"/>
      <c r="CQ192" s="1012"/>
      <c r="CR192" s="1012"/>
      <c r="CS192" s="1012"/>
      <c r="CT192" s="1012"/>
      <c r="CU192" s="1012"/>
      <c r="CV192" s="1012"/>
      <c r="CW192" s="1012"/>
      <c r="CX192" s="1012"/>
      <c r="CY192" s="1012"/>
      <c r="CZ192" s="1012"/>
    </row>
    <row r="193" s="133" customFormat="true" ht="15" customHeight="true" x14ac:dyDescent="0.2">
      <c r="A193" s="713"/>
      <c r="B193" s="292"/>
      <c r="C193" s="357"/>
      <c r="D193" s="358"/>
      <c r="E193" s="358"/>
      <c r="F193" s="358"/>
      <c r="G193" s="359"/>
      <c r="H193" s="360"/>
      <c r="I193" s="358"/>
      <c r="J193" s="358"/>
      <c r="K193" s="358"/>
      <c r="L193" s="361"/>
      <c r="M193" s="362"/>
      <c r="N193" s="358"/>
      <c r="O193" s="358"/>
      <c r="P193" s="358"/>
      <c r="Q193" s="361"/>
      <c r="R193" s="362"/>
      <c r="S193" s="358"/>
      <c r="T193" s="358"/>
      <c r="U193" s="358"/>
      <c r="V193" s="816"/>
      <c r="W193" s="880"/>
      <c r="X193" s="880"/>
      <c r="Y193" s="881"/>
      <c r="Z193" s="881"/>
      <c r="AA193" s="881"/>
      <c r="AB193" s="881"/>
      <c r="AC193" s="881"/>
      <c r="AD193" s="881"/>
      <c r="AE193" s="881"/>
      <c r="AF193" s="881"/>
      <c r="AG193" s="881"/>
      <c r="AH193" s="881"/>
      <c r="AI193" s="881"/>
      <c r="AJ193" s="881"/>
      <c r="AK193" s="881"/>
      <c r="AL193" s="881"/>
      <c r="AM193" s="881"/>
      <c r="AN193" s="881"/>
      <c r="AO193" s="881"/>
      <c r="AP193" s="881"/>
      <c r="AQ193" s="881"/>
      <c r="AR193" s="881"/>
      <c r="AS193" s="881"/>
      <c r="AT193" s="881"/>
      <c r="AU193" s="881"/>
      <c r="AV193" s="881"/>
      <c r="AW193" s="881"/>
      <c r="AX193" s="881"/>
      <c r="AY193" s="881"/>
      <c r="AZ193" s="232"/>
      <c r="BA193" s="707"/>
      <c r="BB193" s="176"/>
      <c r="BC193" s="476"/>
      <c r="BD193" s="423"/>
      <c r="BE193" s="423"/>
      <c r="BF193" s="423"/>
      <c r="BG193" s="477"/>
      <c r="BH193" s="487"/>
      <c r="BI193" s="423"/>
      <c r="BJ193" s="423"/>
      <c r="BK193" s="423"/>
      <c r="BL193" s="477"/>
      <c r="BM193" s="487"/>
      <c r="BN193" s="423"/>
      <c r="BO193" s="423"/>
      <c r="BP193" s="423"/>
      <c r="BQ193" s="477"/>
      <c r="BR193" s="487"/>
      <c r="BS193" s="423"/>
      <c r="BT193" s="423"/>
      <c r="BU193" s="423"/>
      <c r="BV193" s="935"/>
      <c r="BW193" s="1011"/>
      <c r="BX193" s="1011"/>
      <c r="BY193" s="1012"/>
      <c r="BZ193" s="1012"/>
      <c r="CA193" s="1012"/>
      <c r="CB193" s="1012"/>
      <c r="CC193" s="1012"/>
      <c r="CD193" s="1012"/>
      <c r="CE193" s="1012"/>
      <c r="CF193" s="1012"/>
      <c r="CG193" s="1012"/>
      <c r="CH193" s="1012"/>
      <c r="CI193" s="1012"/>
      <c r="CJ193" s="1012"/>
      <c r="CK193" s="1012"/>
      <c r="CL193" s="1012"/>
      <c r="CM193" s="1012"/>
      <c r="CN193" s="1012"/>
      <c r="CO193" s="1012"/>
      <c r="CP193" s="1012"/>
      <c r="CQ193" s="1012"/>
      <c r="CR193" s="1012"/>
      <c r="CS193" s="1012"/>
      <c r="CT193" s="1012"/>
      <c r="CU193" s="1012"/>
      <c r="CV193" s="1012"/>
      <c r="CW193" s="1012"/>
      <c r="CX193" s="1012"/>
      <c r="CY193" s="1012"/>
      <c r="CZ193" s="1012"/>
    </row>
    <row r="194" s="133" customFormat="true" ht="15" customHeight="true" x14ac:dyDescent="0.2">
      <c r="A194" s="713"/>
      <c r="B194" s="292"/>
      <c r="C194" s="357"/>
      <c r="D194" s="358"/>
      <c r="E194" s="358"/>
      <c r="F194" s="358"/>
      <c r="G194" s="359"/>
      <c r="H194" s="360"/>
      <c r="I194" s="358"/>
      <c r="J194" s="358"/>
      <c r="K194" s="358"/>
      <c r="L194" s="361"/>
      <c r="M194" s="362"/>
      <c r="N194" s="358"/>
      <c r="O194" s="358"/>
      <c r="P194" s="358"/>
      <c r="Q194" s="361"/>
      <c r="R194" s="362"/>
      <c r="S194" s="358"/>
      <c r="T194" s="358"/>
      <c r="U194" s="358"/>
      <c r="V194" s="816"/>
      <c r="W194" s="880"/>
      <c r="X194" s="880"/>
      <c r="Y194" s="881"/>
      <c r="Z194" s="881"/>
      <c r="AA194" s="881"/>
      <c r="AB194" s="881"/>
      <c r="AC194" s="881"/>
      <c r="AD194" s="881"/>
      <c r="AE194" s="881"/>
      <c r="AF194" s="881"/>
      <c r="AG194" s="881"/>
      <c r="AH194" s="881"/>
      <c r="AI194" s="881"/>
      <c r="AJ194" s="881"/>
      <c r="AK194" s="881"/>
      <c r="AL194" s="881"/>
      <c r="AM194" s="881"/>
      <c r="AN194" s="881"/>
      <c r="AO194" s="881"/>
      <c r="AP194" s="881"/>
      <c r="AQ194" s="881"/>
      <c r="AR194" s="881"/>
      <c r="AS194" s="881"/>
      <c r="AT194" s="881"/>
      <c r="AU194" s="881"/>
      <c r="AV194" s="881"/>
      <c r="AW194" s="881"/>
      <c r="AX194" s="881"/>
      <c r="AY194" s="881"/>
      <c r="AZ194" s="232"/>
      <c r="BA194" s="707"/>
      <c r="BB194" s="176"/>
      <c r="BC194" s="476"/>
      <c r="BD194" s="423"/>
      <c r="BE194" s="423"/>
      <c r="BF194" s="423"/>
      <c r="BG194" s="477"/>
      <c r="BH194" s="487"/>
      <c r="BI194" s="423"/>
      <c r="BJ194" s="423"/>
      <c r="BK194" s="423"/>
      <c r="BL194" s="477"/>
      <c r="BM194" s="487"/>
      <c r="BN194" s="423"/>
      <c r="BO194" s="423"/>
      <c r="BP194" s="423"/>
      <c r="BQ194" s="477"/>
      <c r="BR194" s="487"/>
      <c r="BS194" s="423"/>
      <c r="BT194" s="423"/>
      <c r="BU194" s="423"/>
      <c r="BV194" s="935"/>
      <c r="BW194" s="1011"/>
      <c r="BX194" s="1011"/>
      <c r="BY194" s="1012"/>
      <c r="BZ194" s="1012"/>
      <c r="CA194" s="1012"/>
      <c r="CB194" s="1012"/>
      <c r="CC194" s="1012"/>
      <c r="CD194" s="1012"/>
      <c r="CE194" s="1012"/>
      <c r="CF194" s="1012"/>
      <c r="CG194" s="1012"/>
      <c r="CH194" s="1012"/>
      <c r="CI194" s="1012"/>
      <c r="CJ194" s="1012"/>
      <c r="CK194" s="1012"/>
      <c r="CL194" s="1012"/>
      <c r="CM194" s="1012"/>
      <c r="CN194" s="1012"/>
      <c r="CO194" s="1012"/>
      <c r="CP194" s="1012"/>
      <c r="CQ194" s="1012"/>
      <c r="CR194" s="1012"/>
      <c r="CS194" s="1012"/>
      <c r="CT194" s="1012"/>
      <c r="CU194" s="1012"/>
      <c r="CV194" s="1012"/>
      <c r="CW194" s="1012"/>
      <c r="CX194" s="1012"/>
      <c r="CY194" s="1012"/>
      <c r="CZ194" s="1012"/>
    </row>
    <row r="195" s="133" customFormat="true" ht="15" customHeight="true" x14ac:dyDescent="0.2">
      <c r="A195" s="713"/>
      <c r="B195" s="292"/>
      <c r="C195" s="357"/>
      <c r="D195" s="358"/>
      <c r="E195" s="358"/>
      <c r="F195" s="358"/>
      <c r="G195" s="359"/>
      <c r="H195" s="360"/>
      <c r="I195" s="358"/>
      <c r="J195" s="358"/>
      <c r="K195" s="358"/>
      <c r="L195" s="361"/>
      <c r="M195" s="362"/>
      <c r="N195" s="358"/>
      <c r="O195" s="358"/>
      <c r="P195" s="358"/>
      <c r="Q195" s="361"/>
      <c r="R195" s="362"/>
      <c r="S195" s="358"/>
      <c r="T195" s="358"/>
      <c r="U195" s="358"/>
      <c r="V195" s="816"/>
      <c r="W195" s="880"/>
      <c r="X195" s="880"/>
      <c r="Y195" s="881"/>
      <c r="Z195" s="881"/>
      <c r="AA195" s="881"/>
      <c r="AB195" s="881"/>
      <c r="AC195" s="881"/>
      <c r="AD195" s="881"/>
      <c r="AE195" s="881"/>
      <c r="AF195" s="881"/>
      <c r="AG195" s="881"/>
      <c r="AH195" s="881"/>
      <c r="AI195" s="881"/>
      <c r="AJ195" s="881"/>
      <c r="AK195" s="881"/>
      <c r="AL195" s="881"/>
      <c r="AM195" s="881"/>
      <c r="AN195" s="881"/>
      <c r="AO195" s="881"/>
      <c r="AP195" s="881"/>
      <c r="AQ195" s="881"/>
      <c r="AR195" s="881"/>
      <c r="AS195" s="881"/>
      <c r="AT195" s="881"/>
      <c r="AU195" s="881"/>
      <c r="AV195" s="881"/>
      <c r="AW195" s="881"/>
      <c r="AX195" s="881"/>
      <c r="AY195" s="881"/>
      <c r="AZ195" s="232"/>
      <c r="BA195" s="707"/>
      <c r="BB195" s="176"/>
      <c r="BC195" s="476"/>
      <c r="BD195" s="423"/>
      <c r="BE195" s="423"/>
      <c r="BF195" s="423"/>
      <c r="BG195" s="477"/>
      <c r="BH195" s="487"/>
      <c r="BI195" s="423"/>
      <c r="BJ195" s="423"/>
      <c r="BK195" s="423"/>
      <c r="BL195" s="477"/>
      <c r="BM195" s="487"/>
      <c r="BN195" s="423"/>
      <c r="BO195" s="423"/>
      <c r="BP195" s="423"/>
      <c r="BQ195" s="477"/>
      <c r="BR195" s="487"/>
      <c r="BS195" s="423"/>
      <c r="BT195" s="423"/>
      <c r="BU195" s="423"/>
      <c r="BV195" s="935"/>
      <c r="BW195" s="1011"/>
      <c r="BX195" s="1011"/>
      <c r="BY195" s="1012"/>
      <c r="BZ195" s="1012"/>
      <c r="CA195" s="1012"/>
      <c r="CB195" s="1012"/>
      <c r="CC195" s="1012"/>
      <c r="CD195" s="1012"/>
      <c r="CE195" s="1012"/>
      <c r="CF195" s="1012"/>
      <c r="CG195" s="1012"/>
      <c r="CH195" s="1012"/>
      <c r="CI195" s="1012"/>
      <c r="CJ195" s="1012"/>
      <c r="CK195" s="1012"/>
      <c r="CL195" s="1012"/>
      <c r="CM195" s="1012"/>
      <c r="CN195" s="1012"/>
      <c r="CO195" s="1012"/>
      <c r="CP195" s="1012"/>
      <c r="CQ195" s="1012"/>
      <c r="CR195" s="1012"/>
      <c r="CS195" s="1012"/>
      <c r="CT195" s="1012"/>
      <c r="CU195" s="1012"/>
      <c r="CV195" s="1012"/>
      <c r="CW195" s="1012"/>
      <c r="CX195" s="1012"/>
      <c r="CY195" s="1012"/>
      <c r="CZ195" s="1012"/>
    </row>
    <row r="196" s="133" customFormat="true" ht="15" customHeight="true" x14ac:dyDescent="0.2">
      <c r="A196" s="713"/>
      <c r="B196" s="292"/>
      <c r="C196" s="357"/>
      <c r="D196" s="358"/>
      <c r="E196" s="358"/>
      <c r="F196" s="358"/>
      <c r="G196" s="359"/>
      <c r="H196" s="360"/>
      <c r="I196" s="358"/>
      <c r="J196" s="358"/>
      <c r="K196" s="358"/>
      <c r="L196" s="361"/>
      <c r="M196" s="362"/>
      <c r="N196" s="358"/>
      <c r="O196" s="358"/>
      <c r="P196" s="358"/>
      <c r="Q196" s="361"/>
      <c r="R196" s="362"/>
      <c r="S196" s="358"/>
      <c r="T196" s="358"/>
      <c r="U196" s="358"/>
      <c r="V196" s="816"/>
      <c r="W196" s="880"/>
      <c r="X196" s="880"/>
      <c r="Y196" s="881"/>
      <c r="Z196" s="881"/>
      <c r="AA196" s="881"/>
      <c r="AB196" s="881"/>
      <c r="AC196" s="881"/>
      <c r="AD196" s="881"/>
      <c r="AE196" s="881"/>
      <c r="AF196" s="881"/>
      <c r="AG196" s="881"/>
      <c r="AH196" s="881"/>
      <c r="AI196" s="881"/>
      <c r="AJ196" s="881"/>
      <c r="AK196" s="881"/>
      <c r="AL196" s="881"/>
      <c r="AM196" s="881"/>
      <c r="AN196" s="881"/>
      <c r="AO196" s="881"/>
      <c r="AP196" s="881"/>
      <c r="AQ196" s="881"/>
      <c r="AR196" s="881"/>
      <c r="AS196" s="881"/>
      <c r="AT196" s="881"/>
      <c r="AU196" s="881"/>
      <c r="AV196" s="881"/>
      <c r="AW196" s="881"/>
      <c r="AX196" s="881"/>
      <c r="AY196" s="881"/>
      <c r="AZ196" s="232"/>
      <c r="BA196" s="707"/>
      <c r="BB196" s="176"/>
      <c r="BC196" s="476"/>
      <c r="BD196" s="423"/>
      <c r="BE196" s="423"/>
      <c r="BF196" s="423"/>
      <c r="BG196" s="477"/>
      <c r="BH196" s="487"/>
      <c r="BI196" s="423"/>
      <c r="BJ196" s="423"/>
      <c r="BK196" s="423"/>
      <c r="BL196" s="477"/>
      <c r="BM196" s="487"/>
      <c r="BN196" s="423"/>
      <c r="BO196" s="423"/>
      <c r="BP196" s="423"/>
      <c r="BQ196" s="477"/>
      <c r="BR196" s="487"/>
      <c r="BS196" s="423"/>
      <c r="BT196" s="423"/>
      <c r="BU196" s="423"/>
      <c r="BV196" s="935"/>
      <c r="BW196" s="1011"/>
      <c r="BX196" s="1011"/>
      <c r="BY196" s="1012"/>
      <c r="BZ196" s="1012"/>
      <c r="CA196" s="1012"/>
      <c r="CB196" s="1012"/>
      <c r="CC196" s="1012"/>
      <c r="CD196" s="1012"/>
      <c r="CE196" s="1012"/>
      <c r="CF196" s="1012"/>
      <c r="CG196" s="1012"/>
      <c r="CH196" s="1012"/>
      <c r="CI196" s="1012"/>
      <c r="CJ196" s="1012"/>
      <c r="CK196" s="1012"/>
      <c r="CL196" s="1012"/>
      <c r="CM196" s="1012"/>
      <c r="CN196" s="1012"/>
      <c r="CO196" s="1012"/>
      <c r="CP196" s="1012"/>
      <c r="CQ196" s="1012"/>
      <c r="CR196" s="1012"/>
      <c r="CS196" s="1012"/>
      <c r="CT196" s="1012"/>
      <c r="CU196" s="1012"/>
      <c r="CV196" s="1012"/>
      <c r="CW196" s="1012"/>
      <c r="CX196" s="1012"/>
      <c r="CY196" s="1012"/>
      <c r="CZ196" s="1012"/>
    </row>
    <row r="197" s="133" customFormat="true" ht="15" customHeight="true" x14ac:dyDescent="0.2">
      <c r="A197" s="713"/>
      <c r="B197" s="292"/>
      <c r="C197" s="357"/>
      <c r="D197" s="358"/>
      <c r="E197" s="358"/>
      <c r="F197" s="358"/>
      <c r="G197" s="359"/>
      <c r="H197" s="360"/>
      <c r="I197" s="358"/>
      <c r="J197" s="358"/>
      <c r="K197" s="358"/>
      <c r="L197" s="361"/>
      <c r="M197" s="362"/>
      <c r="N197" s="358"/>
      <c r="O197" s="358"/>
      <c r="P197" s="358"/>
      <c r="Q197" s="361"/>
      <c r="R197" s="362"/>
      <c r="S197" s="358"/>
      <c r="T197" s="358"/>
      <c r="U197" s="358"/>
      <c r="V197" s="816"/>
      <c r="W197" s="880"/>
      <c r="X197" s="880"/>
      <c r="Y197" s="881"/>
      <c r="Z197" s="881"/>
      <c r="AA197" s="881"/>
      <c r="AB197" s="881"/>
      <c r="AC197" s="881"/>
      <c r="AD197" s="881"/>
      <c r="AE197" s="881"/>
      <c r="AF197" s="881"/>
      <c r="AG197" s="881"/>
      <c r="AH197" s="881"/>
      <c r="AI197" s="881"/>
      <c r="AJ197" s="881"/>
      <c r="AK197" s="881"/>
      <c r="AL197" s="881"/>
      <c r="AM197" s="881"/>
      <c r="AN197" s="881"/>
      <c r="AO197" s="881"/>
      <c r="AP197" s="881"/>
      <c r="AQ197" s="881"/>
      <c r="AR197" s="881"/>
      <c r="AS197" s="881"/>
      <c r="AT197" s="881"/>
      <c r="AU197" s="881"/>
      <c r="AV197" s="881"/>
      <c r="AW197" s="881"/>
      <c r="AX197" s="881"/>
      <c r="AY197" s="881"/>
      <c r="AZ197" s="232"/>
      <c r="BA197" s="707"/>
      <c r="BB197" s="176"/>
      <c r="BC197" s="476"/>
      <c r="BD197" s="423"/>
      <c r="BE197" s="423"/>
      <c r="BF197" s="423"/>
      <c r="BG197" s="477"/>
      <c r="BH197" s="487"/>
      <c r="BI197" s="423"/>
      <c r="BJ197" s="423"/>
      <c r="BK197" s="423"/>
      <c r="BL197" s="477"/>
      <c r="BM197" s="487"/>
      <c r="BN197" s="423"/>
      <c r="BO197" s="423"/>
      <c r="BP197" s="423"/>
      <c r="BQ197" s="477"/>
      <c r="BR197" s="487"/>
      <c r="BS197" s="423"/>
      <c r="BT197" s="423"/>
      <c r="BU197" s="423"/>
      <c r="BV197" s="935"/>
      <c r="BW197" s="1011"/>
      <c r="BX197" s="1011"/>
      <c r="BY197" s="1012"/>
      <c r="BZ197" s="1012"/>
      <c r="CA197" s="1012"/>
      <c r="CB197" s="1012"/>
      <c r="CC197" s="1012"/>
      <c r="CD197" s="1012"/>
      <c r="CE197" s="1012"/>
      <c r="CF197" s="1012"/>
      <c r="CG197" s="1012"/>
      <c r="CH197" s="1012"/>
      <c r="CI197" s="1012"/>
      <c r="CJ197" s="1012"/>
      <c r="CK197" s="1012"/>
      <c r="CL197" s="1012"/>
      <c r="CM197" s="1012"/>
      <c r="CN197" s="1012"/>
      <c r="CO197" s="1012"/>
      <c r="CP197" s="1012"/>
      <c r="CQ197" s="1012"/>
      <c r="CR197" s="1012"/>
      <c r="CS197" s="1012"/>
      <c r="CT197" s="1012"/>
      <c r="CU197" s="1012"/>
      <c r="CV197" s="1012"/>
      <c r="CW197" s="1012"/>
      <c r="CX197" s="1012"/>
      <c r="CY197" s="1012"/>
      <c r="CZ197" s="1012"/>
    </row>
    <row r="198" s="133" customFormat="true" ht="15" customHeight="true" x14ac:dyDescent="0.2">
      <c r="A198" s="713"/>
      <c r="B198" s="292"/>
      <c r="C198" s="357"/>
      <c r="D198" s="358"/>
      <c r="E198" s="358"/>
      <c r="F198" s="358"/>
      <c r="G198" s="359"/>
      <c r="H198" s="360"/>
      <c r="I198" s="358"/>
      <c r="J198" s="358"/>
      <c r="K198" s="358"/>
      <c r="L198" s="361"/>
      <c r="M198" s="362"/>
      <c r="N198" s="358"/>
      <c r="O198" s="358"/>
      <c r="P198" s="358"/>
      <c r="Q198" s="361"/>
      <c r="R198" s="362"/>
      <c r="S198" s="358"/>
      <c r="T198" s="358"/>
      <c r="U198" s="358"/>
      <c r="V198" s="816"/>
      <c r="W198" s="880"/>
      <c r="X198" s="880"/>
      <c r="Y198" s="881"/>
      <c r="Z198" s="881"/>
      <c r="AA198" s="881"/>
      <c r="AB198" s="881"/>
      <c r="AC198" s="881"/>
      <c r="AD198" s="881"/>
      <c r="AE198" s="881"/>
      <c r="AF198" s="881"/>
      <c r="AG198" s="881"/>
      <c r="AH198" s="881"/>
      <c r="AI198" s="881"/>
      <c r="AJ198" s="881"/>
      <c r="AK198" s="881"/>
      <c r="AL198" s="881"/>
      <c r="AM198" s="881"/>
      <c r="AN198" s="881"/>
      <c r="AO198" s="881"/>
      <c r="AP198" s="881"/>
      <c r="AQ198" s="881"/>
      <c r="AR198" s="881"/>
      <c r="AS198" s="881"/>
      <c r="AT198" s="881"/>
      <c r="AU198" s="881"/>
      <c r="AV198" s="881"/>
      <c r="AW198" s="881"/>
      <c r="AX198" s="881"/>
      <c r="AY198" s="881"/>
      <c r="AZ198" s="232"/>
      <c r="BA198" s="707"/>
      <c r="BB198" s="176"/>
      <c r="BC198" s="476"/>
      <c r="BD198" s="423"/>
      <c r="BE198" s="423"/>
      <c r="BF198" s="423"/>
      <c r="BG198" s="477"/>
      <c r="BH198" s="487"/>
      <c r="BI198" s="423"/>
      <c r="BJ198" s="423"/>
      <c r="BK198" s="423"/>
      <c r="BL198" s="477"/>
      <c r="BM198" s="487"/>
      <c r="BN198" s="423"/>
      <c r="BO198" s="423"/>
      <c r="BP198" s="423"/>
      <c r="BQ198" s="477"/>
      <c r="BR198" s="487"/>
      <c r="BS198" s="423"/>
      <c r="BT198" s="423"/>
      <c r="BU198" s="423"/>
      <c r="BV198" s="935"/>
      <c r="BW198" s="1011"/>
      <c r="BX198" s="1011"/>
      <c r="BY198" s="1012"/>
      <c r="BZ198" s="1012"/>
      <c r="CA198" s="1012"/>
      <c r="CB198" s="1012"/>
      <c r="CC198" s="1012"/>
      <c r="CD198" s="1012"/>
      <c r="CE198" s="1012"/>
      <c r="CF198" s="1012"/>
      <c r="CG198" s="1012"/>
      <c r="CH198" s="1012"/>
      <c r="CI198" s="1012"/>
      <c r="CJ198" s="1012"/>
      <c r="CK198" s="1012"/>
      <c r="CL198" s="1012"/>
      <c r="CM198" s="1012"/>
      <c r="CN198" s="1012"/>
      <c r="CO198" s="1012"/>
      <c r="CP198" s="1012"/>
      <c r="CQ198" s="1012"/>
      <c r="CR198" s="1012"/>
      <c r="CS198" s="1012"/>
      <c r="CT198" s="1012"/>
      <c r="CU198" s="1012"/>
      <c r="CV198" s="1012"/>
      <c r="CW198" s="1012"/>
      <c r="CX198" s="1012"/>
      <c r="CY198" s="1012"/>
      <c r="CZ198" s="1012"/>
    </row>
    <row r="199" s="133" customFormat="true" ht="15" customHeight="true" x14ac:dyDescent="0.2">
      <c r="A199" s="713"/>
      <c r="B199" s="292"/>
      <c r="C199" s="357"/>
      <c r="D199" s="358"/>
      <c r="E199" s="358"/>
      <c r="F199" s="358"/>
      <c r="G199" s="359"/>
      <c r="H199" s="360"/>
      <c r="I199" s="358"/>
      <c r="J199" s="358"/>
      <c r="K199" s="358"/>
      <c r="L199" s="361"/>
      <c r="M199" s="362"/>
      <c r="N199" s="358"/>
      <c r="O199" s="358"/>
      <c r="P199" s="358"/>
      <c r="Q199" s="361"/>
      <c r="R199" s="362"/>
      <c r="S199" s="358"/>
      <c r="T199" s="358"/>
      <c r="U199" s="358"/>
      <c r="V199" s="816"/>
      <c r="W199" s="880"/>
      <c r="X199" s="880"/>
      <c r="Y199" s="881"/>
      <c r="Z199" s="881"/>
      <c r="AA199" s="881"/>
      <c r="AB199" s="881"/>
      <c r="AC199" s="881"/>
      <c r="AD199" s="881"/>
      <c r="AE199" s="881"/>
      <c r="AF199" s="881"/>
      <c r="AG199" s="881"/>
      <c r="AH199" s="881"/>
      <c r="AI199" s="881"/>
      <c r="AJ199" s="881"/>
      <c r="AK199" s="881"/>
      <c r="AL199" s="881"/>
      <c r="AM199" s="881"/>
      <c r="AN199" s="881"/>
      <c r="AO199" s="881"/>
      <c r="AP199" s="881"/>
      <c r="AQ199" s="881"/>
      <c r="AR199" s="881"/>
      <c r="AS199" s="881"/>
      <c r="AT199" s="881"/>
      <c r="AU199" s="881"/>
      <c r="AV199" s="881"/>
      <c r="AW199" s="881"/>
      <c r="AX199" s="881"/>
      <c r="AY199" s="881"/>
      <c r="AZ199" s="232"/>
      <c r="BA199" s="707"/>
      <c r="BB199" s="176"/>
      <c r="BC199" s="476"/>
      <c r="BD199" s="423"/>
      <c r="BE199" s="423"/>
      <c r="BF199" s="423"/>
      <c r="BG199" s="477"/>
      <c r="BH199" s="487"/>
      <c r="BI199" s="423"/>
      <c r="BJ199" s="423"/>
      <c r="BK199" s="423"/>
      <c r="BL199" s="477"/>
      <c r="BM199" s="487"/>
      <c r="BN199" s="423"/>
      <c r="BO199" s="423"/>
      <c r="BP199" s="423"/>
      <c r="BQ199" s="477"/>
      <c r="BR199" s="487"/>
      <c r="BS199" s="423"/>
      <c r="BT199" s="423"/>
      <c r="BU199" s="423"/>
      <c r="BV199" s="935"/>
      <c r="BW199" s="1011"/>
      <c r="BX199" s="1011"/>
      <c r="BY199" s="1012"/>
      <c r="BZ199" s="1012"/>
      <c r="CA199" s="1012"/>
      <c r="CB199" s="1012"/>
      <c r="CC199" s="1012"/>
      <c r="CD199" s="1012"/>
      <c r="CE199" s="1012"/>
      <c r="CF199" s="1012"/>
      <c r="CG199" s="1012"/>
      <c r="CH199" s="1012"/>
      <c r="CI199" s="1012"/>
      <c r="CJ199" s="1012"/>
      <c r="CK199" s="1012"/>
      <c r="CL199" s="1012"/>
      <c r="CM199" s="1012"/>
      <c r="CN199" s="1012"/>
      <c r="CO199" s="1012"/>
      <c r="CP199" s="1012"/>
      <c r="CQ199" s="1012"/>
      <c r="CR199" s="1012"/>
      <c r="CS199" s="1012"/>
      <c r="CT199" s="1012"/>
      <c r="CU199" s="1012"/>
      <c r="CV199" s="1012"/>
      <c r="CW199" s="1012"/>
      <c r="CX199" s="1012"/>
      <c r="CY199" s="1012"/>
      <c r="CZ199" s="1012"/>
    </row>
    <row r="200" s="133" customFormat="true" ht="15" customHeight="true" x14ac:dyDescent="0.2">
      <c r="A200" s="713"/>
      <c r="B200" s="292"/>
      <c r="C200" s="357"/>
      <c r="D200" s="358"/>
      <c r="E200" s="358"/>
      <c r="F200" s="358"/>
      <c r="G200" s="359"/>
      <c r="H200" s="360"/>
      <c r="I200" s="358"/>
      <c r="J200" s="358"/>
      <c r="K200" s="358"/>
      <c r="L200" s="361"/>
      <c r="M200" s="362"/>
      <c r="N200" s="358"/>
      <c r="O200" s="358"/>
      <c r="P200" s="358"/>
      <c r="Q200" s="361"/>
      <c r="R200" s="362"/>
      <c r="S200" s="358"/>
      <c r="T200" s="358"/>
      <c r="U200" s="358"/>
      <c r="V200" s="816"/>
      <c r="W200" s="880"/>
      <c r="X200" s="880"/>
      <c r="Y200" s="881"/>
      <c r="Z200" s="881"/>
      <c r="AA200" s="881"/>
      <c r="AB200" s="881"/>
      <c r="AC200" s="881"/>
      <c r="AD200" s="881"/>
      <c r="AE200" s="881"/>
      <c r="AF200" s="881"/>
      <c r="AG200" s="881"/>
      <c r="AH200" s="881"/>
      <c r="AI200" s="881"/>
      <c r="AJ200" s="881"/>
      <c r="AK200" s="881"/>
      <c r="AL200" s="881"/>
      <c r="AM200" s="881"/>
      <c r="AN200" s="881"/>
      <c r="AO200" s="881"/>
      <c r="AP200" s="881"/>
      <c r="AQ200" s="881"/>
      <c r="AR200" s="881"/>
      <c r="AS200" s="881"/>
      <c r="AT200" s="881"/>
      <c r="AU200" s="881"/>
      <c r="AV200" s="881"/>
      <c r="AW200" s="881"/>
      <c r="AX200" s="881"/>
      <c r="AY200" s="881"/>
      <c r="AZ200" s="232"/>
      <c r="BA200" s="707"/>
      <c r="BB200" s="176"/>
      <c r="BC200" s="476"/>
      <c r="BD200" s="423"/>
      <c r="BE200" s="423"/>
      <c r="BF200" s="423"/>
      <c r="BG200" s="477"/>
      <c r="BH200" s="487"/>
      <c r="BI200" s="423"/>
      <c r="BJ200" s="423"/>
      <c r="BK200" s="423"/>
      <c r="BL200" s="477"/>
      <c r="BM200" s="487"/>
      <c r="BN200" s="423"/>
      <c r="BO200" s="423"/>
      <c r="BP200" s="423"/>
      <c r="BQ200" s="477"/>
      <c r="BR200" s="487"/>
      <c r="BS200" s="423"/>
      <c r="BT200" s="423"/>
      <c r="BU200" s="423"/>
      <c r="BV200" s="935"/>
      <c r="BW200" s="1011"/>
      <c r="BX200" s="1011"/>
      <c r="BY200" s="1012"/>
      <c r="BZ200" s="1012"/>
      <c r="CA200" s="1012"/>
      <c r="CB200" s="1012"/>
      <c r="CC200" s="1012"/>
      <c r="CD200" s="1012"/>
      <c r="CE200" s="1012"/>
      <c r="CF200" s="1012"/>
      <c r="CG200" s="1012"/>
      <c r="CH200" s="1012"/>
      <c r="CI200" s="1012"/>
      <c r="CJ200" s="1012"/>
      <c r="CK200" s="1012"/>
      <c r="CL200" s="1012"/>
      <c r="CM200" s="1012"/>
      <c r="CN200" s="1012"/>
      <c r="CO200" s="1012"/>
      <c r="CP200" s="1012"/>
      <c r="CQ200" s="1012"/>
      <c r="CR200" s="1012"/>
      <c r="CS200" s="1012"/>
      <c r="CT200" s="1012"/>
      <c r="CU200" s="1012"/>
      <c r="CV200" s="1012"/>
      <c r="CW200" s="1012"/>
      <c r="CX200" s="1012"/>
      <c r="CY200" s="1012"/>
      <c r="CZ200" s="1012"/>
    </row>
    <row r="201" s="133" customFormat="true" ht="15" customHeight="true" x14ac:dyDescent="0.2">
      <c r="A201" s="713"/>
      <c r="B201" s="292"/>
      <c r="C201" s="357"/>
      <c r="D201" s="358"/>
      <c r="E201" s="358"/>
      <c r="F201" s="358"/>
      <c r="G201" s="359"/>
      <c r="H201" s="360"/>
      <c r="I201" s="358"/>
      <c r="J201" s="358"/>
      <c r="K201" s="358"/>
      <c r="L201" s="361"/>
      <c r="M201" s="362"/>
      <c r="N201" s="358"/>
      <c r="O201" s="358"/>
      <c r="P201" s="358"/>
      <c r="Q201" s="361"/>
      <c r="R201" s="362"/>
      <c r="S201" s="358"/>
      <c r="T201" s="358"/>
      <c r="U201" s="358"/>
      <c r="V201" s="816"/>
      <c r="W201" s="880"/>
      <c r="X201" s="880"/>
      <c r="Y201" s="881"/>
      <c r="Z201" s="881"/>
      <c r="AA201" s="881"/>
      <c r="AB201" s="881"/>
      <c r="AC201" s="881"/>
      <c r="AD201" s="881"/>
      <c r="AE201" s="881"/>
      <c r="AF201" s="881"/>
      <c r="AG201" s="881"/>
      <c r="AH201" s="881"/>
      <c r="AI201" s="881"/>
      <c r="AJ201" s="881"/>
      <c r="AK201" s="881"/>
      <c r="AL201" s="881"/>
      <c r="AM201" s="881"/>
      <c r="AN201" s="881"/>
      <c r="AO201" s="881"/>
      <c r="AP201" s="881"/>
      <c r="AQ201" s="881"/>
      <c r="AR201" s="881"/>
      <c r="AS201" s="881"/>
      <c r="AT201" s="881"/>
      <c r="AU201" s="881"/>
      <c r="AV201" s="881"/>
      <c r="AW201" s="881"/>
      <c r="AX201" s="881"/>
      <c r="AY201" s="881"/>
      <c r="AZ201" s="232"/>
      <c r="BA201" s="707"/>
      <c r="BB201" s="176"/>
      <c r="BC201" s="476"/>
      <c r="BD201" s="423"/>
      <c r="BE201" s="423"/>
      <c r="BF201" s="423"/>
      <c r="BG201" s="477"/>
      <c r="BH201" s="487"/>
      <c r="BI201" s="423"/>
      <c r="BJ201" s="423"/>
      <c r="BK201" s="423"/>
      <c r="BL201" s="477"/>
      <c r="BM201" s="487"/>
      <c r="BN201" s="423"/>
      <c r="BO201" s="423"/>
      <c r="BP201" s="423"/>
      <c r="BQ201" s="477"/>
      <c r="BR201" s="487"/>
      <c r="BS201" s="423"/>
      <c r="BT201" s="423"/>
      <c r="BU201" s="423"/>
      <c r="BV201" s="935"/>
      <c r="BW201" s="1011"/>
      <c r="BX201" s="1011"/>
      <c r="BY201" s="1012"/>
      <c r="BZ201" s="1012"/>
      <c r="CA201" s="1012"/>
      <c r="CB201" s="1012"/>
      <c r="CC201" s="1012"/>
      <c r="CD201" s="1012"/>
      <c r="CE201" s="1012"/>
      <c r="CF201" s="1012"/>
      <c r="CG201" s="1012"/>
      <c r="CH201" s="1012"/>
      <c r="CI201" s="1012"/>
      <c r="CJ201" s="1012"/>
      <c r="CK201" s="1012"/>
      <c r="CL201" s="1012"/>
      <c r="CM201" s="1012"/>
      <c r="CN201" s="1012"/>
      <c r="CO201" s="1012"/>
      <c r="CP201" s="1012"/>
      <c r="CQ201" s="1012"/>
      <c r="CR201" s="1012"/>
      <c r="CS201" s="1012"/>
      <c r="CT201" s="1012"/>
      <c r="CU201" s="1012"/>
      <c r="CV201" s="1012"/>
      <c r="CW201" s="1012"/>
      <c r="CX201" s="1012"/>
      <c r="CY201" s="1012"/>
      <c r="CZ201" s="1012"/>
    </row>
    <row r="202" s="133" customFormat="true" ht="15" customHeight="true" x14ac:dyDescent="0.2">
      <c r="A202" s="713"/>
      <c r="B202" s="292"/>
      <c r="C202" s="357"/>
      <c r="D202" s="358"/>
      <c r="E202" s="358"/>
      <c r="F202" s="358"/>
      <c r="G202" s="359"/>
      <c r="H202" s="360"/>
      <c r="I202" s="358"/>
      <c r="J202" s="358"/>
      <c r="K202" s="358"/>
      <c r="L202" s="361"/>
      <c r="M202" s="362"/>
      <c r="N202" s="358"/>
      <c r="O202" s="358"/>
      <c r="P202" s="358"/>
      <c r="Q202" s="361"/>
      <c r="R202" s="362"/>
      <c r="S202" s="358"/>
      <c r="T202" s="358"/>
      <c r="U202" s="358"/>
      <c r="V202" s="816"/>
      <c r="W202" s="880"/>
      <c r="X202" s="880"/>
      <c r="Y202" s="881"/>
      <c r="Z202" s="881"/>
      <c r="AA202" s="881"/>
      <c r="AB202" s="881"/>
      <c r="AC202" s="881"/>
      <c r="AD202" s="881"/>
      <c r="AE202" s="881"/>
      <c r="AF202" s="881"/>
      <c r="AG202" s="881"/>
      <c r="AH202" s="881"/>
      <c r="AI202" s="881"/>
      <c r="AJ202" s="881"/>
      <c r="AK202" s="881"/>
      <c r="AL202" s="881"/>
      <c r="AM202" s="881"/>
      <c r="AN202" s="881"/>
      <c r="AO202" s="881"/>
      <c r="AP202" s="881"/>
      <c r="AQ202" s="881"/>
      <c r="AR202" s="881"/>
      <c r="AS202" s="881"/>
      <c r="AT202" s="881"/>
      <c r="AU202" s="881"/>
      <c r="AV202" s="881"/>
      <c r="AW202" s="881"/>
      <c r="AX202" s="881"/>
      <c r="AY202" s="881"/>
      <c r="AZ202" s="232"/>
      <c r="BA202" s="707"/>
      <c r="BB202" s="176"/>
      <c r="BC202" s="476"/>
      <c r="BD202" s="423"/>
      <c r="BE202" s="423"/>
      <c r="BF202" s="423"/>
      <c r="BG202" s="477"/>
      <c r="BH202" s="487"/>
      <c r="BI202" s="423"/>
      <c r="BJ202" s="423"/>
      <c r="BK202" s="423"/>
      <c r="BL202" s="477"/>
      <c r="BM202" s="487"/>
      <c r="BN202" s="423"/>
      <c r="BO202" s="423"/>
      <c r="BP202" s="423"/>
      <c r="BQ202" s="477"/>
      <c r="BR202" s="487"/>
      <c r="BS202" s="423"/>
      <c r="BT202" s="423"/>
      <c r="BU202" s="423"/>
      <c r="BV202" s="935"/>
      <c r="BW202" s="1011"/>
      <c r="BX202" s="1011"/>
      <c r="BY202" s="1012"/>
      <c r="BZ202" s="1012"/>
      <c r="CA202" s="1012"/>
      <c r="CB202" s="1012"/>
      <c r="CC202" s="1012"/>
      <c r="CD202" s="1012"/>
      <c r="CE202" s="1012"/>
      <c r="CF202" s="1012"/>
      <c r="CG202" s="1012"/>
      <c r="CH202" s="1012"/>
      <c r="CI202" s="1012"/>
      <c r="CJ202" s="1012"/>
      <c r="CK202" s="1012"/>
      <c r="CL202" s="1012"/>
      <c r="CM202" s="1012"/>
      <c r="CN202" s="1012"/>
      <c r="CO202" s="1012"/>
      <c r="CP202" s="1012"/>
      <c r="CQ202" s="1012"/>
      <c r="CR202" s="1012"/>
      <c r="CS202" s="1012"/>
      <c r="CT202" s="1012"/>
      <c r="CU202" s="1012"/>
      <c r="CV202" s="1012"/>
      <c r="CW202" s="1012"/>
      <c r="CX202" s="1012"/>
      <c r="CY202" s="1012"/>
      <c r="CZ202" s="1012"/>
    </row>
    <row r="203" s="133" customFormat="true" ht="15" customHeight="true" x14ac:dyDescent="0.2">
      <c r="A203" s="713"/>
      <c r="B203" s="292"/>
      <c r="C203" s="357"/>
      <c r="D203" s="358"/>
      <c r="E203" s="358"/>
      <c r="F203" s="358"/>
      <c r="G203" s="359"/>
      <c r="H203" s="360"/>
      <c r="I203" s="358"/>
      <c r="J203" s="358"/>
      <c r="K203" s="358"/>
      <c r="L203" s="361"/>
      <c r="M203" s="362"/>
      <c r="N203" s="358"/>
      <c r="O203" s="358"/>
      <c r="P203" s="358"/>
      <c r="Q203" s="361"/>
      <c r="R203" s="362"/>
      <c r="S203" s="358"/>
      <c r="T203" s="358"/>
      <c r="U203" s="358"/>
      <c r="V203" s="816"/>
      <c r="W203" s="880"/>
      <c r="X203" s="880"/>
      <c r="Y203" s="881"/>
      <c r="Z203" s="881"/>
      <c r="AA203" s="881"/>
      <c r="AB203" s="881"/>
      <c r="AC203" s="881"/>
      <c r="AD203" s="881"/>
      <c r="AE203" s="881"/>
      <c r="AF203" s="881"/>
      <c r="AG203" s="881"/>
      <c r="AH203" s="881"/>
      <c r="AI203" s="881"/>
      <c r="AJ203" s="881"/>
      <c r="AK203" s="881"/>
      <c r="AL203" s="881"/>
      <c r="AM203" s="881"/>
      <c r="AN203" s="881"/>
      <c r="AO203" s="881"/>
      <c r="AP203" s="881"/>
      <c r="AQ203" s="881"/>
      <c r="AR203" s="881"/>
      <c r="AS203" s="881"/>
      <c r="AT203" s="881"/>
      <c r="AU203" s="881"/>
      <c r="AV203" s="881"/>
      <c r="AW203" s="881"/>
      <c r="AX203" s="881"/>
      <c r="AY203" s="881"/>
      <c r="AZ203" s="232"/>
      <c r="BA203" s="707"/>
      <c r="BB203" s="176"/>
      <c r="BC203" s="476"/>
      <c r="BD203" s="423"/>
      <c r="BE203" s="423"/>
      <c r="BF203" s="423"/>
      <c r="BG203" s="477"/>
      <c r="BH203" s="487"/>
      <c r="BI203" s="423"/>
      <c r="BJ203" s="423"/>
      <c r="BK203" s="423"/>
      <c r="BL203" s="477"/>
      <c r="BM203" s="487"/>
      <c r="BN203" s="423"/>
      <c r="BO203" s="423"/>
      <c r="BP203" s="423"/>
      <c r="BQ203" s="477"/>
      <c r="BR203" s="487"/>
      <c r="BS203" s="423"/>
      <c r="BT203" s="423"/>
      <c r="BU203" s="423"/>
      <c r="BV203" s="935"/>
      <c r="BW203" s="1011"/>
      <c r="BX203" s="1011"/>
      <c r="BY203" s="1012"/>
      <c r="BZ203" s="1012"/>
      <c r="CA203" s="1012"/>
      <c r="CB203" s="1012"/>
      <c r="CC203" s="1012"/>
      <c r="CD203" s="1012"/>
      <c r="CE203" s="1012"/>
      <c r="CF203" s="1012"/>
      <c r="CG203" s="1012"/>
      <c r="CH203" s="1012"/>
      <c r="CI203" s="1012"/>
      <c r="CJ203" s="1012"/>
      <c r="CK203" s="1012"/>
      <c r="CL203" s="1012"/>
      <c r="CM203" s="1012"/>
      <c r="CN203" s="1012"/>
      <c r="CO203" s="1012"/>
      <c r="CP203" s="1012"/>
      <c r="CQ203" s="1012"/>
      <c r="CR203" s="1012"/>
      <c r="CS203" s="1012"/>
      <c r="CT203" s="1012"/>
      <c r="CU203" s="1012"/>
      <c r="CV203" s="1012"/>
      <c r="CW203" s="1012"/>
      <c r="CX203" s="1012"/>
      <c r="CY203" s="1012"/>
      <c r="CZ203" s="1012"/>
    </row>
    <row r="204" s="133" customFormat="true" ht="15" customHeight="true" x14ac:dyDescent="0.2">
      <c r="A204" s="713"/>
      <c r="B204" s="292"/>
      <c r="C204" s="357"/>
      <c r="D204" s="358"/>
      <c r="E204" s="358"/>
      <c r="F204" s="358"/>
      <c r="G204" s="359"/>
      <c r="H204" s="360"/>
      <c r="I204" s="358"/>
      <c r="J204" s="358"/>
      <c r="K204" s="358"/>
      <c r="L204" s="361"/>
      <c r="M204" s="362"/>
      <c r="N204" s="358"/>
      <c r="O204" s="358"/>
      <c r="P204" s="358"/>
      <c r="Q204" s="361"/>
      <c r="R204" s="362"/>
      <c r="S204" s="358"/>
      <c r="T204" s="358"/>
      <c r="U204" s="358"/>
      <c r="V204" s="816"/>
      <c r="W204" s="880"/>
      <c r="X204" s="880"/>
      <c r="Y204" s="881"/>
      <c r="Z204" s="881"/>
      <c r="AA204" s="881"/>
      <c r="AB204" s="881"/>
      <c r="AC204" s="881"/>
      <c r="AD204" s="881"/>
      <c r="AE204" s="881"/>
      <c r="AF204" s="881"/>
      <c r="AG204" s="881"/>
      <c r="AH204" s="881"/>
      <c r="AI204" s="881"/>
      <c r="AJ204" s="881"/>
      <c r="AK204" s="881"/>
      <c r="AL204" s="881"/>
      <c r="AM204" s="881"/>
      <c r="AN204" s="881"/>
      <c r="AO204" s="881"/>
      <c r="AP204" s="881"/>
      <c r="AQ204" s="881"/>
      <c r="AR204" s="881"/>
      <c r="AS204" s="881"/>
      <c r="AT204" s="881"/>
      <c r="AU204" s="881"/>
      <c r="AV204" s="881"/>
      <c r="AW204" s="881"/>
      <c r="AX204" s="881"/>
      <c r="AY204" s="881"/>
      <c r="AZ204" s="232"/>
      <c r="BA204" s="707"/>
      <c r="BB204" s="176"/>
      <c r="BC204" s="476"/>
      <c r="BD204" s="423"/>
      <c r="BE204" s="423"/>
      <c r="BF204" s="423"/>
      <c r="BG204" s="477"/>
      <c r="BH204" s="487"/>
      <c r="BI204" s="423"/>
      <c r="BJ204" s="423"/>
      <c r="BK204" s="423"/>
      <c r="BL204" s="477"/>
      <c r="BM204" s="487"/>
      <c r="BN204" s="423"/>
      <c r="BO204" s="423"/>
      <c r="BP204" s="423"/>
      <c r="BQ204" s="477"/>
      <c r="BR204" s="487"/>
      <c r="BS204" s="423"/>
      <c r="BT204" s="423"/>
      <c r="BU204" s="423"/>
      <c r="BV204" s="935"/>
      <c r="BW204" s="1011"/>
      <c r="BX204" s="1011"/>
      <c r="BY204" s="1012"/>
      <c r="BZ204" s="1012"/>
      <c r="CA204" s="1012"/>
      <c r="CB204" s="1012"/>
      <c r="CC204" s="1012"/>
      <c r="CD204" s="1012"/>
      <c r="CE204" s="1012"/>
      <c r="CF204" s="1012"/>
      <c r="CG204" s="1012"/>
      <c r="CH204" s="1012"/>
      <c r="CI204" s="1012"/>
      <c r="CJ204" s="1012"/>
      <c r="CK204" s="1012"/>
      <c r="CL204" s="1012"/>
      <c r="CM204" s="1012"/>
      <c r="CN204" s="1012"/>
      <c r="CO204" s="1012"/>
      <c r="CP204" s="1012"/>
      <c r="CQ204" s="1012"/>
      <c r="CR204" s="1012"/>
      <c r="CS204" s="1012"/>
      <c r="CT204" s="1012"/>
      <c r="CU204" s="1012"/>
      <c r="CV204" s="1012"/>
      <c r="CW204" s="1012"/>
      <c r="CX204" s="1012"/>
      <c r="CY204" s="1012"/>
      <c r="CZ204" s="1012"/>
    </row>
    <row r="205" s="133" customFormat="true" ht="15" customHeight="true" x14ac:dyDescent="0.2">
      <c r="A205" s="276"/>
      <c r="B205" s="294"/>
      <c r="C205" s="363"/>
      <c r="D205" s="364"/>
      <c r="E205" s="364"/>
      <c r="F205" s="364"/>
      <c r="G205" s="365"/>
      <c r="H205" s="366"/>
      <c r="I205" s="364"/>
      <c r="J205" s="364"/>
      <c r="K205" s="364"/>
      <c r="L205" s="367"/>
      <c r="M205" s="368"/>
      <c r="N205" s="364"/>
      <c r="O205" s="364"/>
      <c r="P205" s="364"/>
      <c r="Q205" s="367"/>
      <c r="R205" s="368"/>
      <c r="S205" s="364"/>
      <c r="T205" s="364"/>
      <c r="U205" s="364"/>
      <c r="V205" s="817"/>
      <c r="W205" s="880"/>
      <c r="X205" s="880"/>
      <c r="Y205" s="881"/>
      <c r="Z205" s="881"/>
      <c r="AA205" s="881"/>
      <c r="AB205" s="881"/>
      <c r="AC205" s="881"/>
      <c r="AD205" s="881"/>
      <c r="AE205" s="881"/>
      <c r="AF205" s="881"/>
      <c r="AG205" s="881"/>
      <c r="AH205" s="881"/>
      <c r="AI205" s="881"/>
      <c r="AJ205" s="881"/>
      <c r="AK205" s="881"/>
      <c r="AL205" s="881"/>
      <c r="AM205" s="881"/>
      <c r="AN205" s="881"/>
      <c r="AO205" s="881"/>
      <c r="AP205" s="881"/>
      <c r="AQ205" s="881"/>
      <c r="AR205" s="881"/>
      <c r="AS205" s="881"/>
      <c r="AT205" s="881"/>
      <c r="AU205" s="881"/>
      <c r="AV205" s="881"/>
      <c r="AW205" s="881"/>
      <c r="AX205" s="881"/>
      <c r="AY205" s="881"/>
      <c r="AZ205" s="232"/>
      <c r="BA205" s="707"/>
      <c r="BB205" s="176"/>
      <c r="BC205" s="495"/>
      <c r="BD205" s="493"/>
      <c r="BE205" s="493"/>
      <c r="BF205" s="493"/>
      <c r="BG205" s="494"/>
      <c r="BH205" s="492"/>
      <c r="BI205" s="493"/>
      <c r="BJ205" s="493"/>
      <c r="BK205" s="493"/>
      <c r="BL205" s="494"/>
      <c r="BM205" s="492"/>
      <c r="BN205" s="493"/>
      <c r="BO205" s="493"/>
      <c r="BP205" s="493"/>
      <c r="BQ205" s="494"/>
      <c r="BR205" s="492"/>
      <c r="BS205" s="493"/>
      <c r="BT205" s="493"/>
      <c r="BU205" s="493"/>
      <c r="BV205" s="936"/>
      <c r="BW205" s="1011"/>
      <c r="BX205" s="1011"/>
      <c r="BY205" s="1012"/>
      <c r="BZ205" s="1012"/>
      <c r="CA205" s="1012"/>
      <c r="CB205" s="1012"/>
      <c r="CC205" s="1012"/>
      <c r="CD205" s="1012"/>
      <c r="CE205" s="1012"/>
      <c r="CF205" s="1012"/>
      <c r="CG205" s="1012"/>
      <c r="CH205" s="1012"/>
      <c r="CI205" s="1012"/>
      <c r="CJ205" s="1012"/>
      <c r="CK205" s="1012"/>
      <c r="CL205" s="1012"/>
      <c r="CM205" s="1012"/>
      <c r="CN205" s="1012"/>
      <c r="CO205" s="1012"/>
      <c r="CP205" s="1012"/>
      <c r="CQ205" s="1012"/>
      <c r="CR205" s="1012"/>
      <c r="CS205" s="1012"/>
      <c r="CT205" s="1012"/>
      <c r="CU205" s="1012"/>
      <c r="CV205" s="1012"/>
      <c r="CW205" s="1012"/>
      <c r="CX205" s="1012"/>
      <c r="CY205" s="1012"/>
      <c r="CZ205" s="1012"/>
    </row>
    <row r="206" s="133" customFormat="true" ht="250.15" customHeight="true" x14ac:dyDescent="0.2">
      <c r="A206" s="135"/>
      <c r="B206" s="135"/>
      <c r="C206" s="135"/>
      <c r="D206" s="135"/>
      <c r="E206" s="135"/>
      <c r="F206" s="135"/>
      <c r="G206" s="135"/>
      <c r="H206" s="135"/>
      <c r="I206" s="135"/>
      <c r="J206" s="135"/>
      <c r="K206" s="135"/>
      <c r="L206" s="135"/>
      <c r="M206" s="135"/>
      <c r="N206" s="135"/>
      <c r="O206" s="135"/>
      <c r="P206" s="135"/>
      <c r="Q206" s="135"/>
      <c r="R206" s="681"/>
      <c r="S206" s="135"/>
      <c r="T206" s="135"/>
      <c r="U206" s="135"/>
      <c r="V206" s="135"/>
      <c r="W206" s="232"/>
      <c r="X206" s="232"/>
      <c r="Y206" s="232"/>
      <c r="Z206" s="232"/>
      <c r="AA206" s="232"/>
      <c r="AB206" s="232"/>
      <c r="AC206" s="232"/>
      <c r="AD206" s="232"/>
      <c r="AE206" s="232"/>
      <c r="AF206" s="232"/>
      <c r="AG206" s="232"/>
      <c r="AH206" s="232"/>
      <c r="AI206" s="232"/>
      <c r="AJ206" s="232"/>
      <c r="AK206" s="232"/>
      <c r="AL206" s="232"/>
      <c r="AM206" s="232"/>
      <c r="AN206" s="232"/>
      <c r="AO206" s="232"/>
      <c r="AP206" s="232"/>
      <c r="AQ206" s="232"/>
      <c r="AR206" s="232"/>
      <c r="AS206" s="232"/>
      <c r="AT206" s="232"/>
      <c r="AU206" s="232"/>
      <c r="AV206" s="232"/>
      <c r="AW206" s="232"/>
      <c r="AX206" s="232"/>
      <c r="AY206" s="232"/>
      <c r="AZ206" s="232"/>
      <c r="BA206" s="135"/>
      <c r="BV206" s="135"/>
      <c r="BW206" s="232"/>
      <c r="BX206" s="232"/>
      <c r="BY206" s="232"/>
      <c r="BZ206" s="232"/>
      <c r="CA206" s="232"/>
      <c r="CB206" s="232"/>
      <c r="CC206" s="232"/>
      <c r="CD206" s="232"/>
      <c r="CE206" s="232"/>
      <c r="CF206" s="232"/>
      <c r="CG206" s="232"/>
      <c r="CH206" s="232"/>
      <c r="CI206" s="232"/>
      <c r="CJ206" s="232"/>
      <c r="CK206" s="232"/>
      <c r="CL206" s="232"/>
      <c r="CM206" s="232"/>
      <c r="CN206" s="232"/>
      <c r="CO206" s="232"/>
      <c r="CP206" s="232"/>
      <c r="CQ206" s="232"/>
      <c r="CR206" s="232"/>
      <c r="CS206" s="232"/>
      <c r="CT206" s="232"/>
      <c r="CU206" s="232"/>
      <c r="CV206" s="232"/>
      <c r="CW206" s="232"/>
      <c r="CX206" s="232"/>
      <c r="CY206" s="232"/>
      <c r="CZ206" s="232"/>
    </row>
    <row r="207" s="114" customFormat="true" ht="18" customHeight="true" x14ac:dyDescent="0.2">
      <c r="A207" s="137"/>
      <c r="B207" s="137"/>
      <c r="C207" s="137"/>
      <c r="D207" s="137"/>
      <c r="E207" s="137"/>
      <c r="F207" s="137"/>
      <c r="G207" s="137"/>
      <c r="R207" s="126"/>
      <c r="S207" s="126"/>
      <c r="T207" s="126"/>
      <c r="U207" s="126"/>
      <c r="V207" s="126"/>
      <c r="W207" s="228"/>
      <c r="X207" s="228"/>
      <c r="Y207" s="228"/>
      <c r="Z207" s="228"/>
      <c r="AA207" s="228"/>
      <c r="AB207" s="228"/>
      <c r="AC207" s="228"/>
      <c r="AD207" s="228"/>
      <c r="AE207" s="228"/>
      <c r="AF207" s="228"/>
      <c r="AG207" s="228"/>
      <c r="AH207" s="228"/>
      <c r="AI207" s="228"/>
      <c r="AJ207" s="228"/>
      <c r="AK207" s="228"/>
      <c r="AL207" s="228"/>
      <c r="AM207" s="228"/>
      <c r="AN207" s="228"/>
      <c r="AO207" s="228"/>
      <c r="AP207" s="228"/>
      <c r="AQ207" s="228"/>
      <c r="AR207" s="228"/>
      <c r="AS207" s="228"/>
      <c r="AT207" s="228"/>
      <c r="AU207" s="228"/>
      <c r="AV207" s="228"/>
      <c r="AW207" s="228"/>
      <c r="AX207" s="228"/>
      <c r="AY207" s="228"/>
      <c r="AZ207" s="228"/>
      <c r="BB207" s="137"/>
      <c r="BW207" s="228"/>
      <c r="BX207" s="228"/>
      <c r="BY207" s="228"/>
      <c r="BZ207" s="228"/>
      <c r="CA207" s="228"/>
      <c r="CB207" s="228"/>
      <c r="CC207" s="228"/>
      <c r="CD207" s="228"/>
      <c r="CE207" s="228"/>
      <c r="CF207" s="228"/>
      <c r="CG207" s="228"/>
      <c r="CH207" s="228"/>
      <c r="CI207" s="228"/>
      <c r="CJ207" s="228"/>
      <c r="CK207" s="228"/>
      <c r="CL207" s="228"/>
      <c r="CM207" s="228"/>
      <c r="CN207" s="228"/>
      <c r="CO207" s="228"/>
      <c r="CP207" s="228"/>
      <c r="CQ207" s="228"/>
      <c r="CR207" s="228"/>
      <c r="CS207" s="228"/>
      <c r="CT207" s="228"/>
      <c r="CU207" s="228"/>
      <c r="CV207" s="228"/>
      <c r="CW207" s="228"/>
      <c r="CX207" s="228"/>
      <c r="CY207" s="228"/>
      <c r="CZ207" s="228"/>
    </row>
    <row r="208" s="114" customFormat="true" ht="22.5" customHeight="true" x14ac:dyDescent="0.35">
      <c r="A208" s="1201" t="str">
        <f>A1026</f>
        <v>Tonga</v>
      </c>
      <c r="B208" s="1202"/>
      <c r="C208" s="137"/>
      <c r="D208" s="137"/>
      <c r="E208" s="137"/>
      <c r="F208" s="137"/>
      <c r="G208" s="137"/>
      <c r="R208" s="438"/>
      <c r="S208" s="126"/>
      <c r="T208" s="126"/>
      <c r="U208" s="126"/>
      <c r="V208" s="126"/>
      <c r="W208" s="228"/>
      <c r="X208" s="228"/>
      <c r="Y208" s="228"/>
      <c r="Z208" s="228"/>
      <c r="AA208" s="228"/>
      <c r="AB208" s="228"/>
      <c r="AC208" s="228"/>
      <c r="AD208" s="228"/>
      <c r="AE208" s="228"/>
      <c r="AF208" s="228"/>
      <c r="AG208" s="228"/>
      <c r="AH208" s="228"/>
      <c r="AI208" s="228"/>
      <c r="AJ208" s="228"/>
      <c r="AK208" s="228"/>
      <c r="AL208" s="228"/>
      <c r="AM208" s="228"/>
      <c r="AN208" s="228"/>
      <c r="AO208" s="228"/>
      <c r="AP208" s="228"/>
      <c r="AQ208" s="228"/>
      <c r="AR208" s="228"/>
      <c r="AS208" s="228"/>
      <c r="AT208" s="228"/>
      <c r="AU208" s="228"/>
      <c r="AV208" s="228"/>
      <c r="AW208" s="228"/>
      <c r="AX208" s="228"/>
      <c r="AY208" s="228"/>
      <c r="AZ208" s="228"/>
      <c r="BB208" s="137"/>
      <c r="BW208" s="228"/>
      <c r="BX208" s="228"/>
      <c r="BY208" s="228"/>
      <c r="BZ208" s="228"/>
      <c r="CA208" s="228"/>
      <c r="CB208" s="228"/>
      <c r="CC208" s="228"/>
      <c r="CD208" s="228"/>
      <c r="CE208" s="228"/>
      <c r="CF208" s="228"/>
      <c r="CG208" s="228"/>
      <c r="CH208" s="228"/>
      <c r="CI208" s="228"/>
      <c r="CJ208" s="228"/>
      <c r="CK208" s="228"/>
      <c r="CL208" s="228"/>
      <c r="CM208" s="228"/>
      <c r="CN208" s="228"/>
      <c r="CO208" s="228"/>
      <c r="CP208" s="228"/>
      <c r="CQ208" s="228"/>
      <c r="CR208" s="228"/>
      <c r="CS208" s="228"/>
      <c r="CT208" s="228"/>
      <c r="CU208" s="228"/>
      <c r="CV208" s="228"/>
      <c r="CW208" s="228"/>
      <c r="CX208" s="228"/>
      <c r="CY208" s="228"/>
      <c r="CZ208" s="228"/>
    </row>
    <row r="209" s="114" customFormat="true" ht="22.5" customHeight="true" x14ac:dyDescent="0.35">
      <c r="A209" s="141" t="str">
        <f>A1034</f>
        <v>2019</v>
      </c>
      <c r="B209" s="142"/>
      <c r="C209" s="137"/>
      <c r="D209" s="137"/>
      <c r="E209" s="137"/>
      <c r="F209" s="137"/>
      <c r="G209" s="137"/>
      <c r="R209" s="438"/>
      <c r="S209" s="126"/>
      <c r="T209" s="126"/>
      <c r="U209" s="126"/>
      <c r="V209" s="126"/>
      <c r="W209" s="228"/>
      <c r="X209" s="228"/>
      <c r="Y209" s="228"/>
      <c r="Z209" s="228"/>
      <c r="AA209" s="228"/>
      <c r="AB209" s="228"/>
      <c r="AC209" s="228"/>
      <c r="AD209" s="228"/>
      <c r="AE209" s="228"/>
      <c r="AF209" s="228"/>
      <c r="AG209" s="228"/>
      <c r="AH209" s="228"/>
      <c r="AI209" s="228"/>
      <c r="AJ209" s="228"/>
      <c r="AK209" s="228"/>
      <c r="AL209" s="228"/>
      <c r="AM209" s="228"/>
      <c r="AN209" s="228"/>
      <c r="AO209" s="228"/>
      <c r="AP209" s="228"/>
      <c r="AQ209" s="228"/>
      <c r="AR209" s="228"/>
      <c r="AS209" s="228"/>
      <c r="AT209" s="228"/>
      <c r="AU209" s="228"/>
      <c r="AV209" s="228"/>
      <c r="AW209" s="228"/>
      <c r="AX209" s="228"/>
      <c r="AY209" s="228"/>
      <c r="AZ209" s="228"/>
      <c r="BB209" s="137"/>
      <c r="BW209" s="228"/>
      <c r="BX209" s="228"/>
      <c r="BY209" s="228"/>
      <c r="BZ209" s="228"/>
      <c r="CA209" s="228"/>
      <c r="CB209" s="228"/>
      <c r="CC209" s="228"/>
      <c r="CD209" s="228"/>
      <c r="CE209" s="228"/>
      <c r="CF209" s="228"/>
      <c r="CG209" s="228"/>
      <c r="CH209" s="228"/>
      <c r="CI209" s="228"/>
      <c r="CJ209" s="228"/>
      <c r="CK209" s="228"/>
      <c r="CL209" s="228"/>
      <c r="CM209" s="228"/>
      <c r="CN209" s="228"/>
      <c r="CO209" s="228"/>
      <c r="CP209" s="228"/>
      <c r="CQ209" s="228"/>
      <c r="CR209" s="228"/>
      <c r="CS209" s="228"/>
      <c r="CT209" s="228"/>
      <c r="CU209" s="228"/>
      <c r="CV209" s="228"/>
      <c r="CW209" s="228"/>
      <c r="CX209" s="228"/>
      <c r="CY209" s="228"/>
      <c r="CZ209" s="228"/>
    </row>
    <row r="210" s="114" customFormat="true" ht="22.5" customHeight="true" x14ac:dyDescent="0.35">
      <c r="A210" s="708" t="s">
        <v>112</v>
      </c>
      <c r="B210" s="144"/>
      <c r="C210" s="137"/>
      <c r="D210" s="137"/>
      <c r="E210" s="137"/>
      <c r="F210" s="137"/>
      <c r="G210" s="137"/>
      <c r="R210" s="438"/>
      <c r="S210" s="126"/>
      <c r="T210" s="126"/>
      <c r="U210" s="126"/>
      <c r="V210" s="126"/>
      <c r="W210" s="228"/>
      <c r="X210" s="228"/>
      <c r="Y210" s="228"/>
      <c r="Z210" s="228"/>
      <c r="AA210" s="228"/>
      <c r="AB210" s="228"/>
      <c r="AC210" s="228"/>
      <c r="AD210" s="228"/>
      <c r="AE210" s="228"/>
      <c r="AF210" s="228"/>
      <c r="AG210" s="228"/>
      <c r="AH210" s="228"/>
      <c r="AI210" s="228"/>
      <c r="AJ210" s="228"/>
      <c r="AK210" s="228"/>
      <c r="AL210" s="228"/>
      <c r="AM210" s="228"/>
      <c r="AN210" s="228"/>
      <c r="AO210" s="228"/>
      <c r="AP210" s="228"/>
      <c r="AQ210" s="228"/>
      <c r="AR210" s="228"/>
      <c r="AS210" s="228"/>
      <c r="AT210" s="228"/>
      <c r="AU210" s="228"/>
      <c r="AV210" s="228"/>
      <c r="AW210" s="228"/>
      <c r="AX210" s="228"/>
      <c r="AY210" s="228"/>
      <c r="AZ210" s="228"/>
      <c r="BB210" s="137"/>
      <c r="BW210" s="228"/>
      <c r="BX210" s="228"/>
      <c r="BY210" s="228"/>
      <c r="BZ210" s="228"/>
      <c r="CA210" s="228"/>
      <c r="CB210" s="228"/>
      <c r="CC210" s="228"/>
      <c r="CD210" s="228"/>
      <c r="CE210" s="228"/>
      <c r="CF210" s="228"/>
      <c r="CG210" s="228"/>
      <c r="CH210" s="228"/>
      <c r="CI210" s="228"/>
      <c r="CJ210" s="228"/>
      <c r="CK210" s="228"/>
      <c r="CL210" s="228"/>
      <c r="CM210" s="228"/>
      <c r="CN210" s="228"/>
      <c r="CO210" s="228"/>
      <c r="CP210" s="228"/>
      <c r="CQ210" s="228"/>
      <c r="CR210" s="228"/>
      <c r="CS210" s="228"/>
      <c r="CT210" s="228"/>
      <c r="CU210" s="228"/>
      <c r="CV210" s="228"/>
      <c r="CW210" s="228"/>
      <c r="CX210" s="228"/>
      <c r="CY210" s="228"/>
      <c r="CZ210" s="228"/>
    </row>
    <row r="211" s="114" customFormat="true" ht="20.1" customHeight="true" x14ac:dyDescent="0.35">
      <c r="A211" s="146" t="s">
        <v>97</v>
      </c>
      <c r="B211" s="142"/>
      <c r="C211" s="137"/>
      <c r="D211" s="137"/>
      <c r="E211" s="137"/>
      <c r="F211" s="137"/>
      <c r="G211" s="137"/>
      <c r="R211" s="438"/>
      <c r="S211" s="126"/>
      <c r="T211" s="126"/>
      <c r="U211" s="126"/>
      <c r="V211" s="126"/>
      <c r="W211" s="228"/>
      <c r="X211" s="228"/>
      <c r="Y211" s="228"/>
      <c r="Z211" s="228"/>
      <c r="AA211" s="228"/>
      <c r="AB211" s="228"/>
      <c r="AC211" s="228"/>
      <c r="AD211" s="228"/>
      <c r="AE211" s="228"/>
      <c r="AF211" s="228"/>
      <c r="AG211" s="228"/>
      <c r="AH211" s="228"/>
      <c r="AI211" s="228"/>
      <c r="AJ211" s="228"/>
      <c r="AK211" s="228"/>
      <c r="AL211" s="228"/>
      <c r="AM211" s="228"/>
      <c r="AN211" s="228"/>
      <c r="AO211" s="228"/>
      <c r="AP211" s="228"/>
      <c r="AQ211" s="228"/>
      <c r="AR211" s="228"/>
      <c r="AS211" s="228"/>
      <c r="AT211" s="228"/>
      <c r="AU211" s="228"/>
      <c r="AV211" s="228"/>
      <c r="AW211" s="228"/>
      <c r="AX211" s="228"/>
      <c r="AY211" s="228"/>
      <c r="AZ211" s="228"/>
      <c r="BB211" s="137"/>
      <c r="BW211" s="228"/>
      <c r="BX211" s="228"/>
      <c r="BY211" s="228"/>
      <c r="BZ211" s="228"/>
      <c r="CA211" s="228"/>
      <c r="CB211" s="228"/>
      <c r="CC211" s="228"/>
      <c r="CD211" s="228"/>
      <c r="CE211" s="228"/>
      <c r="CF211" s="228"/>
      <c r="CG211" s="228"/>
      <c r="CH211" s="228"/>
      <c r="CI211" s="228"/>
      <c r="CJ211" s="228"/>
      <c r="CK211" s="228"/>
      <c r="CL211" s="228"/>
      <c r="CM211" s="228"/>
      <c r="CN211" s="228"/>
      <c r="CO211" s="228"/>
      <c r="CP211" s="228"/>
      <c r="CQ211" s="228"/>
      <c r="CR211" s="228"/>
      <c r="CS211" s="228"/>
      <c r="CT211" s="228"/>
      <c r="CU211" s="228"/>
      <c r="CV211" s="228"/>
      <c r="CW211" s="228"/>
      <c r="CX211" s="228"/>
      <c r="CY211" s="228"/>
      <c r="CZ211" s="228"/>
    </row>
    <row r="212" s="114" customFormat="true" ht="15" customHeight="true" x14ac:dyDescent="0.2">
      <c r="A212" s="709" t="s">
        <v>98</v>
      </c>
      <c r="B212" s="241"/>
      <c r="C212" s="137"/>
      <c r="D212" s="137"/>
      <c r="E212" s="137"/>
      <c r="F212" s="137"/>
      <c r="G212" s="137"/>
      <c r="R212" s="438"/>
      <c r="S212" s="126"/>
      <c r="T212" s="126"/>
      <c r="U212" s="126"/>
      <c r="V212" s="126"/>
      <c r="W212" s="228"/>
      <c r="X212" s="228"/>
      <c r="Y212" s="228"/>
      <c r="Z212" s="228"/>
      <c r="AA212" s="228"/>
      <c r="AB212" s="228"/>
      <c r="AC212" s="228"/>
      <c r="AD212" s="228"/>
      <c r="AE212" s="228"/>
      <c r="AF212" s="228"/>
      <c r="AG212" s="228"/>
      <c r="AH212" s="228"/>
      <c r="AI212" s="228"/>
      <c r="AJ212" s="228"/>
      <c r="AK212" s="228"/>
      <c r="AL212" s="228"/>
      <c r="AM212" s="228"/>
      <c r="AN212" s="228"/>
      <c r="AO212" s="228"/>
      <c r="AP212" s="228"/>
      <c r="AQ212" s="228"/>
      <c r="AR212" s="228"/>
      <c r="AS212" s="228"/>
      <c r="AT212" s="228"/>
      <c r="AU212" s="228"/>
      <c r="AV212" s="228"/>
      <c r="AW212" s="228"/>
      <c r="AX212" s="228"/>
      <c r="AY212" s="228"/>
      <c r="AZ212" s="228"/>
      <c r="BB212" s="137"/>
      <c r="BW212" s="228"/>
      <c r="BX212" s="228"/>
      <c r="BY212" s="228"/>
      <c r="BZ212" s="228"/>
      <c r="CA212" s="228"/>
      <c r="CB212" s="228"/>
      <c r="CC212" s="228"/>
      <c r="CD212" s="228"/>
      <c r="CE212" s="228"/>
      <c r="CF212" s="228"/>
      <c r="CG212" s="228"/>
      <c r="CH212" s="228"/>
      <c r="CI212" s="228"/>
      <c r="CJ212" s="228"/>
      <c r="CK212" s="228"/>
      <c r="CL212" s="228"/>
      <c r="CM212" s="228"/>
      <c r="CN212" s="228"/>
      <c r="CO212" s="228"/>
      <c r="CP212" s="228"/>
      <c r="CQ212" s="228"/>
      <c r="CR212" s="228"/>
      <c r="CS212" s="228"/>
      <c r="CT212" s="228"/>
      <c r="CU212" s="228"/>
      <c r="CV212" s="228"/>
      <c r="CW212" s="228"/>
      <c r="CX212" s="228"/>
      <c r="CY212" s="228"/>
      <c r="CZ212" s="228"/>
    </row>
    <row r="213" s="114" customFormat="true" ht="15" customHeight="true" x14ac:dyDescent="0.2">
      <c r="A213" s="155" t="s">
        <v>40</v>
      </c>
      <c r="B213" s="154"/>
      <c r="C213" s="137"/>
      <c r="D213" s="137"/>
      <c r="E213" s="137"/>
      <c r="F213" s="137"/>
      <c r="G213" s="137"/>
      <c r="R213" s="438"/>
      <c r="S213" s="126"/>
      <c r="T213" s="126"/>
      <c r="U213" s="126"/>
      <c r="V213" s="126"/>
      <c r="W213" s="228"/>
      <c r="X213" s="228"/>
      <c r="Y213" s="228"/>
      <c r="Z213" s="228"/>
      <c r="AA213" s="228"/>
      <c r="AB213" s="228"/>
      <c r="AC213" s="228"/>
      <c r="AD213" s="228"/>
      <c r="AE213" s="228"/>
      <c r="AF213" s="228"/>
      <c r="AG213" s="228"/>
      <c r="AH213" s="228"/>
      <c r="AI213" s="228"/>
      <c r="AJ213" s="228"/>
      <c r="AK213" s="228"/>
      <c r="AL213" s="228"/>
      <c r="AM213" s="228"/>
      <c r="AN213" s="228"/>
      <c r="AO213" s="228"/>
      <c r="AP213" s="228"/>
      <c r="AQ213" s="228"/>
      <c r="AR213" s="228"/>
      <c r="AS213" s="228"/>
      <c r="AT213" s="228"/>
      <c r="AU213" s="228"/>
      <c r="AV213" s="228"/>
      <c r="AW213" s="228"/>
      <c r="AX213" s="228"/>
      <c r="AY213" s="228"/>
      <c r="AZ213" s="228"/>
      <c r="BB213" s="137"/>
      <c r="BW213" s="228"/>
      <c r="BX213" s="228"/>
      <c r="BY213" s="228"/>
      <c r="BZ213" s="228"/>
      <c r="CA213" s="228"/>
      <c r="CB213" s="228"/>
      <c r="CC213" s="228"/>
      <c r="CD213" s="228"/>
      <c r="CE213" s="228"/>
      <c r="CF213" s="228"/>
      <c r="CG213" s="228"/>
      <c r="CH213" s="228"/>
      <c r="CI213" s="228"/>
      <c r="CJ213" s="228"/>
      <c r="CK213" s="228"/>
      <c r="CL213" s="228"/>
      <c r="CM213" s="228"/>
      <c r="CN213" s="228"/>
      <c r="CO213" s="228"/>
      <c r="CP213" s="228"/>
      <c r="CQ213" s="228"/>
      <c r="CR213" s="228"/>
      <c r="CS213" s="228"/>
      <c r="CT213" s="228"/>
      <c r="CU213" s="228"/>
      <c r="CV213" s="228"/>
      <c r="CW213" s="228"/>
      <c r="CX213" s="228"/>
      <c r="CY213" s="228"/>
      <c r="CZ213" s="228"/>
    </row>
    <row r="214" s="114" customFormat="true" ht="15" customHeight="true" x14ac:dyDescent="0.2">
      <c r="A214" s="153" t="s">
        <v>39</v>
      </c>
      <c r="B214" s="154"/>
      <c r="C214" s="137"/>
      <c r="D214" s="137"/>
      <c r="E214" s="137"/>
      <c r="F214" s="137"/>
      <c r="G214" s="137"/>
      <c r="R214" s="438"/>
      <c r="S214" s="126"/>
      <c r="T214" s="126"/>
      <c r="U214" s="126"/>
      <c r="V214" s="126"/>
      <c r="W214" s="228"/>
      <c r="X214" s="228"/>
      <c r="Y214" s="228"/>
      <c r="Z214" s="228"/>
      <c r="AA214" s="228"/>
      <c r="AB214" s="228"/>
      <c r="AC214" s="228"/>
      <c r="AD214" s="228"/>
      <c r="AE214" s="228"/>
      <c r="AF214" s="228"/>
      <c r="AG214" s="228"/>
      <c r="AH214" s="228"/>
      <c r="AI214" s="228"/>
      <c r="AJ214" s="228"/>
      <c r="AK214" s="228"/>
      <c r="AL214" s="228"/>
      <c r="AM214" s="228"/>
      <c r="AN214" s="228"/>
      <c r="AO214" s="228"/>
      <c r="AP214" s="228"/>
      <c r="AQ214" s="228"/>
      <c r="AR214" s="228"/>
      <c r="AS214" s="228"/>
      <c r="AT214" s="228"/>
      <c r="AU214" s="228"/>
      <c r="AV214" s="228"/>
      <c r="AW214" s="228"/>
      <c r="AX214" s="228"/>
      <c r="AY214" s="228"/>
      <c r="AZ214" s="228"/>
      <c r="BB214" s="137"/>
      <c r="BW214" s="228"/>
      <c r="BX214" s="228"/>
      <c r="BY214" s="228"/>
      <c r="BZ214" s="228"/>
      <c r="CA214" s="228"/>
      <c r="CB214" s="228"/>
      <c r="CC214" s="228"/>
      <c r="CD214" s="228"/>
      <c r="CE214" s="228"/>
      <c r="CF214" s="228"/>
      <c r="CG214" s="228"/>
      <c r="CH214" s="228"/>
      <c r="CI214" s="228"/>
      <c r="CJ214" s="228"/>
      <c r="CK214" s="228"/>
      <c r="CL214" s="228"/>
      <c r="CM214" s="228"/>
      <c r="CN214" s="228"/>
      <c r="CO214" s="228"/>
      <c r="CP214" s="228"/>
      <c r="CQ214" s="228"/>
      <c r="CR214" s="228"/>
      <c r="CS214" s="228"/>
      <c r="CT214" s="228"/>
      <c r="CU214" s="228"/>
      <c r="CV214" s="228"/>
      <c r="CW214" s="228"/>
      <c r="CX214" s="228"/>
      <c r="CY214" s="228"/>
      <c r="CZ214" s="228"/>
    </row>
    <row r="215" s="114" customFormat="true" ht="15" customHeight="true" x14ac:dyDescent="0.2">
      <c r="A215" s="153" t="s">
        <v>136</v>
      </c>
      <c r="B215" s="240" t="str">
        <f>A1025</f>
        <v>MICS19</v>
      </c>
      <c r="C215" s="137"/>
      <c r="D215" s="137"/>
      <c r="E215" s="137"/>
      <c r="F215" s="137"/>
      <c r="G215" s="137"/>
      <c r="R215" s="438"/>
      <c r="S215" s="126"/>
      <c r="T215" s="126"/>
      <c r="U215" s="126"/>
      <c r="V215" s="126"/>
      <c r="W215" s="228"/>
      <c r="X215" s="228"/>
      <c r="Y215" s="228"/>
      <c r="Z215" s="228"/>
      <c r="AA215" s="228"/>
      <c r="AB215" s="228"/>
      <c r="AC215" s="228"/>
      <c r="AD215" s="228"/>
      <c r="AE215" s="228"/>
      <c r="AF215" s="228"/>
      <c r="AG215" s="228"/>
      <c r="AH215" s="228"/>
      <c r="AI215" s="228"/>
      <c r="AJ215" s="228"/>
      <c r="AK215" s="228"/>
      <c r="AL215" s="228"/>
      <c r="AM215" s="228"/>
      <c r="AN215" s="228"/>
      <c r="AO215" s="228"/>
      <c r="AP215" s="228"/>
      <c r="AQ215" s="228"/>
      <c r="AR215" s="228"/>
      <c r="AS215" s="228"/>
      <c r="AT215" s="228"/>
      <c r="AU215" s="228"/>
      <c r="AV215" s="228"/>
      <c r="AW215" s="228"/>
      <c r="AX215" s="228"/>
      <c r="AY215" s="228"/>
      <c r="AZ215" s="228"/>
      <c r="BB215" s="137"/>
      <c r="BW215" s="228"/>
      <c r="BX215" s="228"/>
      <c r="BY215" s="228"/>
      <c r="BZ215" s="228"/>
      <c r="CA215" s="228"/>
      <c r="CB215" s="228"/>
      <c r="CC215" s="228"/>
      <c r="CD215" s="228"/>
      <c r="CE215" s="228"/>
      <c r="CF215" s="228"/>
      <c r="CG215" s="228"/>
      <c r="CH215" s="228"/>
      <c r="CI215" s="228"/>
      <c r="CJ215" s="228"/>
      <c r="CK215" s="228"/>
      <c r="CL215" s="228"/>
      <c r="CM215" s="228"/>
      <c r="CN215" s="228"/>
      <c r="CO215" s="228"/>
      <c r="CP215" s="228"/>
      <c r="CQ215" s="228"/>
      <c r="CR215" s="228"/>
      <c r="CS215" s="228"/>
      <c r="CT215" s="228"/>
      <c r="CU215" s="228"/>
      <c r="CV215" s="228"/>
      <c r="CW215" s="228"/>
      <c r="CX215" s="228"/>
      <c r="CY215" s="228"/>
      <c r="CZ215" s="228"/>
    </row>
    <row r="216" s="114" customFormat="true" ht="15" customHeight="true" x14ac:dyDescent="0.2">
      <c r="A216" s="399"/>
      <c r="B216" s="261"/>
      <c r="C216" s="137"/>
      <c r="D216" s="137"/>
      <c r="E216" s="137"/>
      <c r="F216" s="137"/>
      <c r="G216" s="137"/>
      <c r="R216" s="438"/>
      <c r="S216" s="126"/>
      <c r="T216" s="126"/>
      <c r="U216" s="126"/>
      <c r="V216" s="126"/>
      <c r="W216" s="228"/>
      <c r="X216" s="228"/>
      <c r="Y216" s="228"/>
      <c r="Z216" s="228"/>
      <c r="AA216" s="228"/>
      <c r="AB216" s="228"/>
      <c r="AC216" s="228"/>
      <c r="AD216" s="228"/>
      <c r="AE216" s="228"/>
      <c r="AF216" s="228"/>
      <c r="AG216" s="228"/>
      <c r="AH216" s="228"/>
      <c r="AI216" s="228"/>
      <c r="AJ216" s="228"/>
      <c r="AK216" s="228"/>
      <c r="AL216" s="228"/>
      <c r="AM216" s="228"/>
      <c r="AN216" s="228"/>
      <c r="AO216" s="228"/>
      <c r="AP216" s="228"/>
      <c r="AQ216" s="228"/>
      <c r="AR216" s="228"/>
      <c r="AS216" s="228"/>
      <c r="AT216" s="228"/>
      <c r="AU216" s="228"/>
      <c r="AV216" s="228"/>
      <c r="AW216" s="228"/>
      <c r="AX216" s="228"/>
      <c r="AY216" s="228"/>
      <c r="AZ216" s="228"/>
      <c r="BB216" s="137"/>
      <c r="BW216" s="228"/>
      <c r="BX216" s="228"/>
      <c r="BY216" s="228"/>
      <c r="BZ216" s="228"/>
      <c r="CA216" s="228"/>
      <c r="CB216" s="228"/>
      <c r="CC216" s="228"/>
      <c r="CD216" s="228"/>
      <c r="CE216" s="228"/>
      <c r="CF216" s="228"/>
      <c r="CG216" s="228"/>
      <c r="CH216" s="228"/>
      <c r="CI216" s="228"/>
      <c r="CJ216" s="228"/>
      <c r="CK216" s="228"/>
      <c r="CL216" s="228"/>
      <c r="CM216" s="228"/>
      <c r="CN216" s="228"/>
      <c r="CO216" s="228"/>
      <c r="CP216" s="228"/>
      <c r="CQ216" s="228"/>
      <c r="CR216" s="228"/>
      <c r="CS216" s="228"/>
      <c r="CT216" s="228"/>
      <c r="CU216" s="228"/>
      <c r="CV216" s="228"/>
      <c r="CW216" s="228"/>
      <c r="CX216" s="228"/>
      <c r="CY216" s="228"/>
      <c r="CZ216" s="228"/>
    </row>
    <row r="217" s="114" customFormat="true" ht="15" customHeight="true" x14ac:dyDescent="0.2">
      <c r="A217" s="399"/>
      <c r="B217" s="262"/>
      <c r="C217" s="137"/>
      <c r="D217" s="137"/>
      <c r="E217" s="137"/>
      <c r="F217" s="137"/>
      <c r="G217" s="137"/>
      <c r="R217" s="438"/>
      <c r="S217" s="126"/>
      <c r="T217" s="126"/>
      <c r="U217" s="126"/>
      <c r="V217" s="126"/>
      <c r="W217" s="228"/>
      <c r="X217" s="228"/>
      <c r="Y217" s="228"/>
      <c r="Z217" s="228"/>
      <c r="AA217" s="228"/>
      <c r="AB217" s="228"/>
      <c r="AC217" s="228"/>
      <c r="AD217" s="228"/>
      <c r="AE217" s="228"/>
      <c r="AF217" s="228"/>
      <c r="AG217" s="228"/>
      <c r="AH217" s="228"/>
      <c r="AI217" s="228"/>
      <c r="AJ217" s="228"/>
      <c r="AK217" s="228"/>
      <c r="AL217" s="228"/>
      <c r="AM217" s="228"/>
      <c r="AN217" s="228"/>
      <c r="AO217" s="228"/>
      <c r="AP217" s="228"/>
      <c r="AQ217" s="228"/>
      <c r="AR217" s="228"/>
      <c r="AS217" s="228"/>
      <c r="AT217" s="228"/>
      <c r="AU217" s="228"/>
      <c r="AV217" s="228"/>
      <c r="AW217" s="228"/>
      <c r="AX217" s="228"/>
      <c r="AY217" s="228"/>
      <c r="AZ217" s="228"/>
      <c r="BB217" s="137"/>
      <c r="BW217" s="228"/>
      <c r="BX217" s="228"/>
      <c r="BY217" s="228"/>
      <c r="BZ217" s="228"/>
      <c r="CA217" s="228"/>
      <c r="CB217" s="228"/>
      <c r="CC217" s="228"/>
      <c r="CD217" s="228"/>
      <c r="CE217" s="228"/>
      <c r="CF217" s="228"/>
      <c r="CG217" s="228"/>
      <c r="CH217" s="228"/>
      <c r="CI217" s="228"/>
      <c r="CJ217" s="228"/>
      <c r="CK217" s="228"/>
      <c r="CL217" s="228"/>
      <c r="CM217" s="228"/>
      <c r="CN217" s="228"/>
      <c r="CO217" s="228"/>
      <c r="CP217" s="228"/>
      <c r="CQ217" s="228"/>
      <c r="CR217" s="228"/>
      <c r="CS217" s="228"/>
      <c r="CT217" s="228"/>
      <c r="CU217" s="228"/>
      <c r="CV217" s="228"/>
      <c r="CW217" s="228"/>
      <c r="CX217" s="228"/>
      <c r="CY217" s="228"/>
      <c r="CZ217" s="228"/>
    </row>
    <row r="218" s="114" customFormat="true" ht="18" customHeight="true" x14ac:dyDescent="0.2">
      <c r="A218" s="399"/>
      <c r="B218" s="261"/>
      <c r="C218" s="137"/>
      <c r="D218" s="137"/>
      <c r="E218" s="137"/>
      <c r="F218" s="137"/>
      <c r="G218" s="137"/>
      <c r="R218" s="438"/>
      <c r="S218" s="126"/>
      <c r="T218" s="126"/>
      <c r="U218" s="126"/>
      <c r="V218" s="126"/>
      <c r="W218" s="228"/>
      <c r="X218" s="228"/>
      <c r="Y218" s="228"/>
      <c r="Z218" s="228"/>
      <c r="AA218" s="228"/>
      <c r="AB218" s="228"/>
      <c r="AC218" s="228"/>
      <c r="AD218" s="228"/>
      <c r="AE218" s="228"/>
      <c r="AF218" s="228"/>
      <c r="AG218" s="228"/>
      <c r="AH218" s="228"/>
      <c r="AI218" s="228"/>
      <c r="AJ218" s="228"/>
      <c r="AK218" s="228"/>
      <c r="AL218" s="228"/>
      <c r="AM218" s="228"/>
      <c r="AN218" s="228"/>
      <c r="AO218" s="228"/>
      <c r="AP218" s="228"/>
      <c r="AQ218" s="228"/>
      <c r="AR218" s="228"/>
      <c r="AS218" s="228"/>
      <c r="AT218" s="228"/>
      <c r="AU218" s="228"/>
      <c r="AV218" s="228"/>
      <c r="AW218" s="228"/>
      <c r="AX218" s="228"/>
      <c r="AY218" s="228"/>
      <c r="AZ218" s="228"/>
      <c r="BB218" s="137"/>
      <c r="BW218" s="228"/>
      <c r="BX218" s="228"/>
      <c r="BY218" s="228"/>
      <c r="BZ218" s="228"/>
      <c r="CA218" s="228"/>
      <c r="CB218" s="228"/>
      <c r="CC218" s="228"/>
      <c r="CD218" s="228"/>
      <c r="CE218" s="228"/>
      <c r="CF218" s="228"/>
      <c r="CG218" s="228"/>
      <c r="CH218" s="228"/>
      <c r="CI218" s="228"/>
      <c r="CJ218" s="228"/>
      <c r="CK218" s="228"/>
      <c r="CL218" s="228"/>
      <c r="CM218" s="228"/>
      <c r="CN218" s="228"/>
      <c r="CO218" s="228"/>
      <c r="CP218" s="228"/>
      <c r="CQ218" s="228"/>
      <c r="CR218" s="228"/>
      <c r="CS218" s="228"/>
      <c r="CT218" s="228"/>
      <c r="CU218" s="228"/>
      <c r="CV218" s="228"/>
      <c r="CW218" s="228"/>
      <c r="CX218" s="228"/>
      <c r="CY218" s="228"/>
      <c r="CZ218" s="228"/>
    </row>
    <row r="219" s="114" customFormat="true" ht="18" customHeight="true" x14ac:dyDescent="0.2">
      <c r="A219" s="400"/>
      <c r="B219" s="263"/>
      <c r="C219" s="137"/>
      <c r="D219" s="137"/>
      <c r="E219" s="137"/>
      <c r="F219" s="137"/>
      <c r="G219" s="137"/>
      <c r="R219" s="438"/>
      <c r="S219" s="126"/>
      <c r="T219" s="126"/>
      <c r="U219" s="126"/>
      <c r="V219" s="126"/>
      <c r="W219" s="228"/>
      <c r="X219" s="228"/>
      <c r="Y219" s="228"/>
      <c r="Z219" s="228"/>
      <c r="AA219" s="228"/>
      <c r="AB219" s="228"/>
      <c r="AC219" s="228"/>
      <c r="AD219" s="228"/>
      <c r="AE219" s="228"/>
      <c r="AF219" s="228"/>
      <c r="AG219" s="228"/>
      <c r="AH219" s="228"/>
      <c r="AI219" s="228"/>
      <c r="AJ219" s="228"/>
      <c r="AK219" s="228"/>
      <c r="AL219" s="228"/>
      <c r="AM219" s="228"/>
      <c r="AN219" s="228"/>
      <c r="AO219" s="228"/>
      <c r="AP219" s="228"/>
      <c r="AQ219" s="228"/>
      <c r="AR219" s="228"/>
      <c r="AS219" s="228"/>
      <c r="AT219" s="228"/>
      <c r="AU219" s="228"/>
      <c r="AV219" s="228"/>
      <c r="AW219" s="228"/>
      <c r="AX219" s="228"/>
      <c r="AY219" s="228"/>
      <c r="AZ219" s="228"/>
      <c r="BB219" s="137"/>
      <c r="BW219" s="228"/>
      <c r="BX219" s="228"/>
      <c r="BY219" s="228"/>
      <c r="BZ219" s="228"/>
      <c r="CA219" s="228"/>
      <c r="CB219" s="228"/>
      <c r="CC219" s="228"/>
      <c r="CD219" s="228"/>
      <c r="CE219" s="228"/>
      <c r="CF219" s="228"/>
      <c r="CG219" s="228"/>
      <c r="CH219" s="228"/>
      <c r="CI219" s="228"/>
      <c r="CJ219" s="228"/>
      <c r="CK219" s="228"/>
      <c r="CL219" s="228"/>
      <c r="CM219" s="228"/>
      <c r="CN219" s="228"/>
      <c r="CO219" s="228"/>
      <c r="CP219" s="228"/>
      <c r="CQ219" s="228"/>
      <c r="CR219" s="228"/>
      <c r="CS219" s="228"/>
      <c r="CT219" s="228"/>
      <c r="CU219" s="228"/>
      <c r="CV219" s="228"/>
      <c r="CW219" s="228"/>
      <c r="CX219" s="228"/>
      <c r="CY219" s="228"/>
      <c r="CZ219" s="228"/>
    </row>
    <row r="220" s="133" customFormat="true" ht="15" customHeight="true" x14ac:dyDescent="0.2">
      <c r="A220" s="117" t="s">
        <v>86</v>
      </c>
      <c r="B220" s="223"/>
      <c r="C220" s="1230" t="s">
        <v>115</v>
      </c>
      <c r="D220" s="1231"/>
      <c r="E220" s="1231"/>
      <c r="F220" s="1231"/>
      <c r="G220" s="1232"/>
      <c r="H220" s="1233" t="s">
        <v>38</v>
      </c>
      <c r="I220" s="1234"/>
      <c r="J220" s="1234"/>
      <c r="K220" s="1234"/>
      <c r="L220" s="1235"/>
      <c r="M220" s="1236" t="s">
        <v>37</v>
      </c>
      <c r="N220" s="1237"/>
      <c r="O220" s="1237"/>
      <c r="P220" s="1237"/>
      <c r="Q220" s="1238"/>
      <c r="R220" s="693" t="s">
        <v>141</v>
      </c>
      <c r="S220" s="436"/>
      <c r="T220" s="436"/>
      <c r="U220" s="436"/>
      <c r="V220" s="436"/>
      <c r="W220" s="882"/>
      <c r="X220" s="882"/>
      <c r="Y220" s="883"/>
      <c r="Z220" s="832"/>
      <c r="AA220" s="832"/>
      <c r="AB220" s="832"/>
      <c r="AC220" s="832"/>
      <c r="AD220" s="832"/>
      <c r="AE220" s="832"/>
      <c r="AF220" s="832"/>
      <c r="AG220" s="832"/>
      <c r="AH220" s="832"/>
      <c r="AI220" s="832"/>
      <c r="AJ220" s="832"/>
      <c r="AK220" s="832"/>
      <c r="AL220" s="832"/>
      <c r="AM220" s="832"/>
      <c r="AN220" s="832"/>
      <c r="AO220" s="832"/>
      <c r="AP220" s="832"/>
      <c r="AQ220" s="832"/>
      <c r="AR220" s="832"/>
      <c r="AS220" s="832"/>
      <c r="AT220" s="832"/>
      <c r="AU220" s="832"/>
      <c r="AV220" s="832"/>
      <c r="AW220" s="832"/>
      <c r="AX220" s="832"/>
      <c r="AY220" s="832"/>
      <c r="AZ220" s="232"/>
      <c r="BA220" s="234" t="s">
        <v>131</v>
      </c>
      <c r="BB220" s="117" t="s">
        <v>86</v>
      </c>
      <c r="BC220" s="1271" t="s">
        <v>115</v>
      </c>
      <c r="BD220" s="1272"/>
      <c r="BE220" s="1272"/>
      <c r="BF220" s="1272"/>
      <c r="BG220" s="1273"/>
      <c r="BH220" s="1274" t="s">
        <v>38</v>
      </c>
      <c r="BI220" s="1272"/>
      <c r="BJ220" s="1272"/>
      <c r="BK220" s="1272"/>
      <c r="BL220" s="1273"/>
      <c r="BM220" s="1274" t="s">
        <v>37</v>
      </c>
      <c r="BN220" s="1272"/>
      <c r="BO220" s="1272"/>
      <c r="BP220" s="1272"/>
      <c r="BQ220" s="1273"/>
      <c r="BR220" s="697" t="s">
        <v>141</v>
      </c>
      <c r="BS220" s="496"/>
      <c r="BT220" s="496"/>
      <c r="BU220" s="496"/>
      <c r="BV220" s="496"/>
      <c r="BW220" s="1013"/>
      <c r="BX220" s="1013"/>
      <c r="BY220" s="1014"/>
      <c r="BZ220" s="232"/>
      <c r="CA220" s="232"/>
      <c r="CB220" s="232"/>
      <c r="CC220" s="232"/>
      <c r="CD220" s="232"/>
      <c r="CE220" s="232"/>
      <c r="CF220" s="232"/>
      <c r="CG220" s="232"/>
      <c r="CH220" s="232"/>
      <c r="CI220" s="232"/>
      <c r="CJ220" s="232"/>
      <c r="CK220" s="232"/>
      <c r="CL220" s="232"/>
      <c r="CM220" s="232"/>
      <c r="CN220" s="232"/>
      <c r="CO220" s="232"/>
      <c r="CP220" s="232"/>
      <c r="CQ220" s="232"/>
      <c r="CR220" s="232"/>
      <c r="CS220" s="232"/>
      <c r="CT220" s="232"/>
      <c r="CU220" s="232"/>
      <c r="CV220" s="232"/>
      <c r="CW220" s="232"/>
      <c r="CX220" s="232"/>
      <c r="CY220" s="232"/>
      <c r="CZ220" s="232"/>
    </row>
    <row r="221" s="133" customFormat="true" ht="12.75" x14ac:dyDescent="0.2">
      <c r="A221" s="202" t="s">
        <v>87</v>
      </c>
      <c r="B221" s="273"/>
      <c r="C221" s="401" t="s">
        <v>0</v>
      </c>
      <c r="D221" s="402" t="s">
        <v>1</v>
      </c>
      <c r="E221" s="402" t="s">
        <v>2</v>
      </c>
      <c r="F221" s="402" t="s">
        <v>3</v>
      </c>
      <c r="G221" s="403" t="s">
        <v>4</v>
      </c>
      <c r="H221" s="321" t="s">
        <v>0</v>
      </c>
      <c r="I221" s="320" t="s">
        <v>1</v>
      </c>
      <c r="J221" s="320" t="s">
        <v>2</v>
      </c>
      <c r="K221" s="320" t="s">
        <v>3</v>
      </c>
      <c r="L221" s="322" t="s">
        <v>4</v>
      </c>
      <c r="M221" s="323" t="s">
        <v>0</v>
      </c>
      <c r="N221" s="320" t="s">
        <v>1</v>
      </c>
      <c r="O221" s="320" t="s">
        <v>2</v>
      </c>
      <c r="P221" s="320" t="s">
        <v>3</v>
      </c>
      <c r="Q221" s="322" t="s">
        <v>4</v>
      </c>
      <c r="R221" s="323" t="s">
        <v>156</v>
      </c>
      <c r="S221" s="320" t="s">
        <v>157</v>
      </c>
      <c r="T221" s="320" t="s">
        <v>158</v>
      </c>
      <c r="U221" s="320" t="s">
        <v>159</v>
      </c>
      <c r="V221" s="818" t="s">
        <v>160</v>
      </c>
      <c r="W221" s="884"/>
      <c r="X221" s="884"/>
      <c r="Y221" s="885"/>
      <c r="Z221" s="885"/>
      <c r="AA221" s="885"/>
      <c r="AB221" s="885"/>
      <c r="AC221" s="885"/>
      <c r="AD221" s="885"/>
      <c r="AE221" s="885"/>
      <c r="AF221" s="885"/>
      <c r="AG221" s="885"/>
      <c r="AH221" s="885"/>
      <c r="AI221" s="885"/>
      <c r="AJ221" s="885"/>
      <c r="AK221" s="885"/>
      <c r="AL221" s="885"/>
      <c r="AM221" s="885"/>
      <c r="AN221" s="885"/>
      <c r="AO221" s="885"/>
      <c r="AP221" s="885"/>
      <c r="AQ221" s="885"/>
      <c r="AR221" s="885"/>
      <c r="AS221" s="885"/>
      <c r="AT221" s="885"/>
      <c r="AU221" s="885"/>
      <c r="AV221" s="885"/>
      <c r="AW221" s="885"/>
      <c r="AX221" s="885"/>
      <c r="AY221" s="885"/>
      <c r="AZ221" s="232"/>
      <c r="BA221" s="217" t="s">
        <v>118</v>
      </c>
      <c r="BB221" s="216"/>
      <c r="BC221" s="478" t="s">
        <v>0</v>
      </c>
      <c r="BD221" s="188" t="s">
        <v>1</v>
      </c>
      <c r="BE221" s="188" t="s">
        <v>2</v>
      </c>
      <c r="BF221" s="188" t="s">
        <v>3</v>
      </c>
      <c r="BG221" s="479" t="s">
        <v>4</v>
      </c>
      <c r="BH221" s="488" t="s">
        <v>0</v>
      </c>
      <c r="BI221" s="188" t="s">
        <v>1</v>
      </c>
      <c r="BJ221" s="188" t="s">
        <v>2</v>
      </c>
      <c r="BK221" s="188" t="s">
        <v>3</v>
      </c>
      <c r="BL221" s="479" t="s">
        <v>4</v>
      </c>
      <c r="BM221" s="488" t="s">
        <v>0</v>
      </c>
      <c r="BN221" s="188" t="s">
        <v>1</v>
      </c>
      <c r="BO221" s="188" t="s">
        <v>2</v>
      </c>
      <c r="BP221" s="188" t="s">
        <v>3</v>
      </c>
      <c r="BQ221" s="479" t="s">
        <v>4</v>
      </c>
      <c r="BR221" s="488" t="s">
        <v>156</v>
      </c>
      <c r="BS221" s="188" t="s">
        <v>157</v>
      </c>
      <c r="BT221" s="188" t="s">
        <v>158</v>
      </c>
      <c r="BU221" s="188" t="s">
        <v>159</v>
      </c>
      <c r="BV221" s="937" t="s">
        <v>160</v>
      </c>
      <c r="BW221" s="1015"/>
      <c r="BX221" s="1015"/>
      <c r="BY221" s="1016"/>
      <c r="BZ221" s="1016"/>
      <c r="CA221" s="1016"/>
      <c r="CB221" s="1016"/>
      <c r="CC221" s="1016"/>
      <c r="CD221" s="1016"/>
      <c r="CE221" s="1016"/>
      <c r="CF221" s="1016"/>
      <c r="CG221" s="1016"/>
      <c r="CH221" s="1016"/>
      <c r="CI221" s="1016"/>
      <c r="CJ221" s="1016"/>
      <c r="CK221" s="1016"/>
      <c r="CL221" s="1016"/>
      <c r="CM221" s="1016"/>
      <c r="CN221" s="1016"/>
      <c r="CO221" s="1016"/>
      <c r="CP221" s="1016"/>
      <c r="CQ221" s="1016"/>
      <c r="CR221" s="1016"/>
      <c r="CS221" s="1016"/>
      <c r="CT221" s="1016"/>
      <c r="CU221" s="1016"/>
      <c r="CV221" s="1016"/>
      <c r="CW221" s="1016"/>
      <c r="CX221" s="1016"/>
      <c r="CY221" s="1016"/>
      <c r="CZ221" s="1016"/>
    </row>
    <row r="222" s="133" customFormat="true" ht="15" customHeight="true" x14ac:dyDescent="0.2">
      <c r="A222" s="1275" t="s">
        <v>36</v>
      </c>
      <c r="B222" s="295" t="s">
        <v>15</v>
      </c>
      <c r="C222" s="515">
        <v>42.596680738717716</v>
      </c>
      <c r="D222" s="534">
        <v>61.84512288194847</v>
      </c>
      <c r="E222" s="534">
        <v>72.217887879740118</v>
      </c>
      <c r="F222" s="534">
        <v>82.84564862938646</v>
      </c>
      <c r="G222" s="553">
        <v>90.083075291135174</v>
      </c>
      <c r="H222" s="571">
        <v>48.880188804359889</v>
      </c>
      <c r="I222" s="534">
        <v>82.27715296963764</v>
      </c>
      <c r="J222" s="534">
        <v>87.739891915579548</v>
      </c>
      <c r="K222" s="534">
        <v>87.844930007996652</v>
      </c>
      <c r="L222" s="589">
        <v>95.570453637568747</v>
      </c>
      <c r="M222" s="602">
        <v>41.589410068723559</v>
      </c>
      <c r="N222" s="534">
        <v>59.283288735300012</v>
      </c>
      <c r="O222" s="534">
        <v>68.231696039808909</v>
      </c>
      <c r="P222" s="534">
        <v>77.600744640097247</v>
      </c>
      <c r="Q222" s="589">
        <v>86.668498552584779</v>
      </c>
      <c r="R222" s="602">
        <v>55.132246602873003</v>
      </c>
      <c r="S222" s="534">
        <v>49.641194977547606</v>
      </c>
      <c r="T222" s="534">
        <v>47.389259484384176</v>
      </c>
      <c r="U222" s="534">
        <v>74.017835581578623</v>
      </c>
      <c r="V222" s="819">
        <v>68.119257686781793</v>
      </c>
      <c r="W222" s="886"/>
      <c r="X222" s="886"/>
      <c r="Y222" s="887"/>
      <c r="Z222" s="887"/>
      <c r="AA222" s="887"/>
      <c r="AB222" s="887"/>
      <c r="AC222" s="887"/>
      <c r="AD222" s="887"/>
      <c r="AE222" s="887"/>
      <c r="AF222" s="887"/>
      <c r="AG222" s="887"/>
      <c r="AH222" s="887"/>
      <c r="AI222" s="887"/>
      <c r="AJ222" s="887"/>
      <c r="AK222" s="887"/>
      <c r="AL222" s="887"/>
      <c r="AM222" s="887"/>
      <c r="AN222" s="887"/>
      <c r="AO222" s="887"/>
      <c r="AP222" s="887"/>
      <c r="AQ222" s="887"/>
      <c r="AR222" s="887"/>
      <c r="AS222" s="887"/>
      <c r="AT222" s="887"/>
      <c r="AU222" s="887"/>
      <c r="AV222" s="887"/>
      <c r="AW222" s="887"/>
      <c r="AX222" s="887"/>
      <c r="AY222" s="887"/>
      <c r="AZ222" s="232"/>
      <c r="BA222" s="1277" t="s">
        <v>36</v>
      </c>
      <c r="BB222" s="177" t="s">
        <v>15</v>
      </c>
      <c r="BC222" s="619">
        <v>1095.7857362149787</v>
      </c>
      <c r="BD222" s="636">
        <v>1597.6897320874934</v>
      </c>
      <c r="BE222" s="636">
        <v>1858.7802527839449</v>
      </c>
      <c r="BF222" s="636">
        <v>2156.7215733117509</v>
      </c>
      <c r="BG222" s="654">
        <v>2307.8968276646201</v>
      </c>
      <c r="BH222" s="672">
        <v>287.97505928584769</v>
      </c>
      <c r="BI222" s="636">
        <v>491.86992535416135</v>
      </c>
      <c r="BJ222" s="636">
        <v>531.55493887081855</v>
      </c>
      <c r="BK222" s="636">
        <v>532.31342498122194</v>
      </c>
      <c r="BL222" s="654">
        <v>568.61920700346479</v>
      </c>
      <c r="BM222" s="672">
        <v>819.03665619591163</v>
      </c>
      <c r="BN222" s="636">
        <v>1178.3025426236429</v>
      </c>
      <c r="BO222" s="636">
        <v>1352.8592776636165</v>
      </c>
      <c r="BP222" s="636">
        <v>1532.5162736398349</v>
      </c>
      <c r="BQ222" s="654">
        <v>1721.8268164442684</v>
      </c>
      <c r="BR222" s="672">
        <v>394.24929437273749</v>
      </c>
      <c r="BS222" s="636">
        <v>466.21686884077047</v>
      </c>
      <c r="BT222" s="636">
        <v>75.327027958713416</v>
      </c>
      <c r="BU222" s="636">
        <v>6679.3723958351311</v>
      </c>
      <c r="BV222" s="938">
        <v>1401.7085350554428</v>
      </c>
      <c r="BW222" s="1017"/>
      <c r="BX222" s="1017"/>
      <c r="BY222" s="1018"/>
      <c r="BZ222" s="1018"/>
      <c r="CA222" s="1018"/>
      <c r="CB222" s="1018"/>
      <c r="CC222" s="1018"/>
      <c r="CD222" s="1018"/>
      <c r="CE222" s="1018"/>
      <c r="CF222" s="1018"/>
      <c r="CG222" s="1018"/>
      <c r="CH222" s="1018"/>
      <c r="CI222" s="1018"/>
      <c r="CJ222" s="1018"/>
      <c r="CK222" s="1018"/>
      <c r="CL222" s="1018"/>
      <c r="CM222" s="1018"/>
      <c r="CN222" s="1018"/>
      <c r="CO222" s="1018"/>
      <c r="CP222" s="1018"/>
      <c r="CQ222" s="1018"/>
      <c r="CR222" s="1018"/>
      <c r="CS222" s="1018"/>
      <c r="CT222" s="1018"/>
      <c r="CU222" s="1018"/>
      <c r="CV222" s="1018"/>
      <c r="CW222" s="1018"/>
      <c r="CX222" s="1018"/>
      <c r="CY222" s="1018"/>
      <c r="CZ222" s="1019"/>
    </row>
    <row r="223" s="133" customFormat="true" ht="15" customHeight="true" x14ac:dyDescent="0.2">
      <c r="A223" s="1265"/>
      <c r="B223" s="296" t="s">
        <v>16</v>
      </c>
      <c r="C223" s="516">
        <v>50.932603365933829</v>
      </c>
      <c r="D223" s="535">
        <v>34.081313587880281</v>
      </c>
      <c r="E223" s="535">
        <v>27.290592697720317</v>
      </c>
      <c r="F223" s="535">
        <v>16.143805271260668</v>
      </c>
      <c r="G223" s="554">
        <v>8.3933261378076622</v>
      </c>
      <c r="H223" s="572">
        <v>37.013010785337258</v>
      </c>
      <c r="I223" s="535">
        <v>15.880199126943632</v>
      </c>
      <c r="J223" s="535">
        <v>10.971196152542642</v>
      </c>
      <c r="K223" s="535">
        <v>11.199970414354945</v>
      </c>
      <c r="L223" s="590">
        <v>1.1416761285930697</v>
      </c>
      <c r="M223" s="603">
        <v>52.139575697498373</v>
      </c>
      <c r="N223" s="535">
        <v>37.706319838731588</v>
      </c>
      <c r="O223" s="535">
        <v>31.117062780825105</v>
      </c>
      <c r="P223" s="535">
        <v>21.767662833252533</v>
      </c>
      <c r="Q223" s="590">
        <v>12.642690298770729</v>
      </c>
      <c r="R223" s="603">
        <v>42.79333078139355</v>
      </c>
      <c r="S223" s="535">
        <v>43.300990918405077</v>
      </c>
      <c r="T223" s="535">
        <v>40.463039868882241</v>
      </c>
      <c r="U223" s="535">
        <v>23.606541557340211</v>
      </c>
      <c r="V223" s="820">
        <v>30.185659777187883</v>
      </c>
      <c r="W223" s="888"/>
      <c r="X223" s="888"/>
      <c r="Y223" s="889"/>
      <c r="Z223" s="889"/>
      <c r="AA223" s="889"/>
      <c r="AB223" s="889"/>
      <c r="AC223" s="889"/>
      <c r="AD223" s="889"/>
      <c r="AE223" s="889"/>
      <c r="AF223" s="889"/>
      <c r="AG223" s="889"/>
      <c r="AH223" s="889"/>
      <c r="AI223" s="889"/>
      <c r="AJ223" s="889"/>
      <c r="AK223" s="889"/>
      <c r="AL223" s="889"/>
      <c r="AM223" s="889"/>
      <c r="AN223" s="889"/>
      <c r="AO223" s="889"/>
      <c r="AP223" s="889"/>
      <c r="AQ223" s="889"/>
      <c r="AR223" s="889"/>
      <c r="AS223" s="889"/>
      <c r="AT223" s="889"/>
      <c r="AU223" s="889"/>
      <c r="AV223" s="889"/>
      <c r="AW223" s="889"/>
      <c r="AX223" s="889"/>
      <c r="AY223" s="889"/>
      <c r="AZ223" s="232"/>
      <c r="BA223" s="1266"/>
      <c r="BB223" s="178" t="s">
        <v>16</v>
      </c>
      <c r="BC223" s="620">
        <v>1310.2246303890151</v>
      </c>
      <c r="BD223" s="637">
        <v>880.44719192083153</v>
      </c>
      <c r="BE223" s="637">
        <v>702.41897516810616</v>
      </c>
      <c r="BF223" s="637">
        <v>420.27183901510966</v>
      </c>
      <c r="BG223" s="655">
        <v>215.03407498463898</v>
      </c>
      <c r="BH223" s="673">
        <v>218.06020467548805</v>
      </c>
      <c r="BI223" s="637">
        <v>94.935131774205118</v>
      </c>
      <c r="BJ223" s="637">
        <v>66.466841625651014</v>
      </c>
      <c r="BK223" s="637">
        <v>67.868397304328397</v>
      </c>
      <c r="BL223" s="655">
        <v>6.7926744112490507</v>
      </c>
      <c r="BM223" s="673">
        <v>1026.8052291241202</v>
      </c>
      <c r="BN223" s="637">
        <v>749.44311435445707</v>
      </c>
      <c r="BO223" s="637">
        <v>616.97142999522532</v>
      </c>
      <c r="BP223" s="637">
        <v>429.88372967013186</v>
      </c>
      <c r="BQ223" s="655">
        <v>251.16995854284383</v>
      </c>
      <c r="BR223" s="673">
        <v>306.01402090413592</v>
      </c>
      <c r="BS223" s="637">
        <v>406.67136262155253</v>
      </c>
      <c r="BT223" s="637">
        <v>64.317538798051899</v>
      </c>
      <c r="BU223" s="637">
        <v>2130.2552391639415</v>
      </c>
      <c r="BV223" s="939">
        <v>621.13854999001796</v>
      </c>
      <c r="BW223" s="1020"/>
      <c r="BX223" s="1020"/>
      <c r="BY223" s="1021"/>
      <c r="BZ223" s="1021"/>
      <c r="CA223" s="1021"/>
      <c r="CB223" s="1021"/>
      <c r="CC223" s="1021"/>
      <c r="CD223" s="1021"/>
      <c r="CE223" s="1021"/>
      <c r="CF223" s="1021"/>
      <c r="CG223" s="1021"/>
      <c r="CH223" s="1021"/>
      <c r="CI223" s="1021"/>
      <c r="CJ223" s="1021"/>
      <c r="CK223" s="1021"/>
      <c r="CL223" s="1021"/>
      <c r="CM223" s="1021"/>
      <c r="CN223" s="1021"/>
      <c r="CO223" s="1021"/>
      <c r="CP223" s="1021"/>
      <c r="CQ223" s="1021"/>
      <c r="CR223" s="1021"/>
      <c r="CS223" s="1021"/>
      <c r="CT223" s="1021"/>
      <c r="CU223" s="1021"/>
      <c r="CV223" s="1021"/>
      <c r="CW223" s="1021"/>
      <c r="CX223" s="1021"/>
      <c r="CY223" s="1021"/>
      <c r="CZ223" s="1022"/>
    </row>
    <row r="224" s="133" customFormat="true" ht="15" customHeight="true" x14ac:dyDescent="0.2">
      <c r="A224" s="1276"/>
      <c r="B224" s="415" t="s">
        <v>20</v>
      </c>
      <c r="C224" s="516">
        <v>6.4707158953484489</v>
      </c>
      <c r="D224" s="535">
        <v>4.0735635301713984</v>
      </c>
      <c r="E224" s="535">
        <v>0.49151942253951275</v>
      </c>
      <c r="F224" s="535">
        <v>1.010546099352899</v>
      </c>
      <c r="G224" s="554">
        <v>1.5235985710571835</v>
      </c>
      <c r="H224" s="572">
        <v>14.106800410302867</v>
      </c>
      <c r="I224" s="535">
        <v>1.8426479034187415</v>
      </c>
      <c r="J224" s="535">
        <v>1.2889119318778326</v>
      </c>
      <c r="K224" s="535">
        <v>0.95509957764838194</v>
      </c>
      <c r="L224" s="590">
        <v>3.2878702338381691</v>
      </c>
      <c r="M224" s="603">
        <v>6.2710142337779899</v>
      </c>
      <c r="N224" s="535">
        <v>3.0103914259684448</v>
      </c>
      <c r="O224" s="535">
        <v>0.65124117936599069</v>
      </c>
      <c r="P224" s="535">
        <v>0.63159252665018839</v>
      </c>
      <c r="Q224" s="590">
        <v>0.68881114864442261</v>
      </c>
      <c r="R224" s="603">
        <v>2.0744226157334382</v>
      </c>
      <c r="S224" s="535">
        <v>7.057814104047333</v>
      </c>
      <c r="T224" s="535">
        <v>12.147700646733622</v>
      </c>
      <c r="U224" s="535">
        <v>2.3756228610811174</v>
      </c>
      <c r="V224" s="820">
        <v>1.6950825360303103</v>
      </c>
      <c r="W224" s="888"/>
      <c r="X224" s="888"/>
      <c r="Y224" s="889"/>
      <c r="Z224" s="889"/>
      <c r="AA224" s="889"/>
      <c r="AB224" s="889"/>
      <c r="AC224" s="889"/>
      <c r="AD224" s="889"/>
      <c r="AE224" s="889"/>
      <c r="AF224" s="889"/>
      <c r="AG224" s="889"/>
      <c r="AH224" s="889"/>
      <c r="AI224" s="889"/>
      <c r="AJ224" s="889"/>
      <c r="AK224" s="889"/>
      <c r="AL224" s="889"/>
      <c r="AM224" s="889"/>
      <c r="AN224" s="889"/>
      <c r="AO224" s="889"/>
      <c r="AP224" s="889"/>
      <c r="AQ224" s="889"/>
      <c r="AR224" s="889"/>
      <c r="AS224" s="889"/>
      <c r="AT224" s="889"/>
      <c r="AU224" s="889"/>
      <c r="AV224" s="889"/>
      <c r="AW224" s="889"/>
      <c r="AX224" s="889"/>
      <c r="AY224" s="889"/>
      <c r="AZ224" s="232"/>
      <c r="BA224" s="1266"/>
      <c r="BB224" s="178" t="s">
        <v>20</v>
      </c>
      <c r="BC224" s="620">
        <v>166.45705858432126</v>
      </c>
      <c r="BD224" s="637">
        <v>105.23530913802394</v>
      </c>
      <c r="BE224" s="637">
        <v>12.65097364793635</v>
      </c>
      <c r="BF224" s="637">
        <v>26.307556393823099</v>
      </c>
      <c r="BG224" s="655">
        <v>39.034061586075225</v>
      </c>
      <c r="BH224" s="673">
        <v>83.109472034777426</v>
      </c>
      <c r="BI224" s="637">
        <v>11.015732241525686</v>
      </c>
      <c r="BJ224" s="637">
        <v>7.8086203231068163</v>
      </c>
      <c r="BK224" s="637">
        <v>5.7876115027907389</v>
      </c>
      <c r="BL224" s="655">
        <v>19.561968097224117</v>
      </c>
      <c r="BM224" s="673">
        <v>123.4975567218506</v>
      </c>
      <c r="BN224" s="637">
        <v>59.833925330105622</v>
      </c>
      <c r="BO224" s="637">
        <v>12.912439857684994</v>
      </c>
      <c r="BP224" s="637">
        <v>12.473151255053494</v>
      </c>
      <c r="BQ224" s="655">
        <v>13.684481986060373</v>
      </c>
      <c r="BR224" s="673">
        <v>14.834143407483378</v>
      </c>
      <c r="BS224" s="637">
        <v>66.285108445464189</v>
      </c>
      <c r="BT224" s="637">
        <v>19.309231589746915</v>
      </c>
      <c r="BU224" s="637">
        <v>214.37630047600578</v>
      </c>
      <c r="BV224" s="939">
        <v>34.88017543147955</v>
      </c>
      <c r="BW224" s="1020"/>
      <c r="BX224" s="1020"/>
      <c r="BY224" s="1021"/>
      <c r="BZ224" s="1021"/>
      <c r="CA224" s="1021"/>
      <c r="CB224" s="1021"/>
      <c r="CC224" s="1021"/>
      <c r="CD224" s="1021"/>
      <c r="CE224" s="1021"/>
      <c r="CF224" s="1021"/>
      <c r="CG224" s="1021"/>
      <c r="CH224" s="1021"/>
      <c r="CI224" s="1021"/>
      <c r="CJ224" s="1021"/>
      <c r="CK224" s="1021"/>
      <c r="CL224" s="1021"/>
      <c r="CM224" s="1021"/>
      <c r="CN224" s="1021"/>
      <c r="CO224" s="1021"/>
      <c r="CP224" s="1021"/>
      <c r="CQ224" s="1021"/>
      <c r="CR224" s="1021"/>
      <c r="CS224" s="1021"/>
      <c r="CT224" s="1021"/>
      <c r="CU224" s="1021"/>
      <c r="CV224" s="1021"/>
      <c r="CW224" s="1021"/>
      <c r="CX224" s="1021"/>
      <c r="CY224" s="1021"/>
      <c r="CZ224" s="1022"/>
    </row>
    <row r="225" s="133" customFormat="true" ht="15" customHeight="true" x14ac:dyDescent="0.2">
      <c r="A225" s="1265" t="s">
        <v>70</v>
      </c>
      <c r="B225" s="415" t="s">
        <v>71</v>
      </c>
      <c r="C225" s="516">
        <v>75.789554185784908</v>
      </c>
      <c r="D225" s="535">
        <v>85.704185112030046</v>
      </c>
      <c r="E225" s="535">
        <v>93.00267243598843</v>
      </c>
      <c r="F225" s="535">
        <v>95.614765588740241</v>
      </c>
      <c r="G225" s="554">
        <v>99.3858440236245</v>
      </c>
      <c r="H225" s="572">
        <v>88.802301710693783</v>
      </c>
      <c r="I225" s="535">
        <v>93.883884511102423</v>
      </c>
      <c r="J225" s="535">
        <v>97.947031328813097</v>
      </c>
      <c r="K225" s="535">
        <v>98.319639774548122</v>
      </c>
      <c r="L225" s="590">
        <v>100</v>
      </c>
      <c r="M225" s="603">
        <v>73.230377136392903</v>
      </c>
      <c r="N225" s="535">
        <v>84.216670125760629</v>
      </c>
      <c r="O225" s="535">
        <v>92.302819509457834</v>
      </c>
      <c r="P225" s="535">
        <v>93.947952860244271</v>
      </c>
      <c r="Q225" s="590">
        <v>96.984768369077628</v>
      </c>
      <c r="R225" s="603">
        <v>87.824032911981448</v>
      </c>
      <c r="S225" s="535">
        <v>66.242250386729651</v>
      </c>
      <c r="T225" s="535">
        <v>77.862711670938594</v>
      </c>
      <c r="U225" s="535">
        <v>92.630432120796613</v>
      </c>
      <c r="V225" s="820">
        <v>90.737618076579949</v>
      </c>
      <c r="W225" s="888"/>
      <c r="X225" s="888"/>
      <c r="Y225" s="889"/>
      <c r="Z225" s="889"/>
      <c r="AA225" s="889"/>
      <c r="AB225" s="889"/>
      <c r="AC225" s="889"/>
      <c r="AD225" s="889"/>
      <c r="AE225" s="889"/>
      <c r="AF225" s="889"/>
      <c r="AG225" s="889"/>
      <c r="AH225" s="889"/>
      <c r="AI225" s="889"/>
      <c r="AJ225" s="889"/>
      <c r="AK225" s="889"/>
      <c r="AL225" s="889"/>
      <c r="AM225" s="889"/>
      <c r="AN225" s="889"/>
      <c r="AO225" s="889"/>
      <c r="AP225" s="889"/>
      <c r="AQ225" s="889"/>
      <c r="AR225" s="889"/>
      <c r="AS225" s="889"/>
      <c r="AT225" s="889"/>
      <c r="AU225" s="889"/>
      <c r="AV225" s="889"/>
      <c r="AW225" s="889"/>
      <c r="AX225" s="889"/>
      <c r="AY225" s="889"/>
      <c r="AZ225" s="232"/>
      <c r="BA225" s="1266" t="s">
        <v>70</v>
      </c>
      <c r="BB225" s="178" t="s">
        <v>71</v>
      </c>
      <c r="BC225" s="620">
        <v>1899.8961722440208</v>
      </c>
      <c r="BD225" s="637">
        <v>2149.9806860722988</v>
      </c>
      <c r="BE225" s="637">
        <v>2411.6287109568011</v>
      </c>
      <c r="BF225" s="637">
        <v>2469.7477504599833</v>
      </c>
      <c r="BG225" s="655">
        <v>2510.4187247519999</v>
      </c>
      <c r="BH225" s="673">
        <v>460.79559549953143</v>
      </c>
      <c r="BI225" s="637">
        <v>556.57262299692843</v>
      </c>
      <c r="BJ225" s="637">
        <v>585.7445806960028</v>
      </c>
      <c r="BK225" s="637">
        <v>593.04716206848354</v>
      </c>
      <c r="BL225" s="655">
        <v>575.411881414714</v>
      </c>
      <c r="BM225" s="673">
        <v>1417.0414756101545</v>
      </c>
      <c r="BN225" s="637">
        <v>1645.8132855034564</v>
      </c>
      <c r="BO225" s="637">
        <v>1850.1044585061277</v>
      </c>
      <c r="BP225" s="637">
        <v>1843.6346300390803</v>
      </c>
      <c r="BQ225" s="655">
        <v>1913.5063521506233</v>
      </c>
      <c r="BR225" s="673">
        <v>622.59155974341786</v>
      </c>
      <c r="BS225" s="637">
        <v>610.46882018227654</v>
      </c>
      <c r="BT225" s="637">
        <v>118.90788491404345</v>
      </c>
      <c r="BU225" s="637">
        <v>8232.8907451698451</v>
      </c>
      <c r="BV225" s="939">
        <v>1856.8130344755273</v>
      </c>
      <c r="BW225" s="1020"/>
      <c r="BX225" s="1020"/>
      <c r="BY225" s="1021"/>
      <c r="BZ225" s="1021"/>
      <c r="CA225" s="1021"/>
      <c r="CB225" s="1021"/>
      <c r="CC225" s="1021"/>
      <c r="CD225" s="1021"/>
      <c r="CE225" s="1021"/>
      <c r="CF225" s="1021"/>
      <c r="CG225" s="1021"/>
      <c r="CH225" s="1021"/>
      <c r="CI225" s="1021"/>
      <c r="CJ225" s="1021"/>
      <c r="CK225" s="1021"/>
      <c r="CL225" s="1021"/>
      <c r="CM225" s="1021"/>
      <c r="CN225" s="1021"/>
      <c r="CO225" s="1021"/>
      <c r="CP225" s="1021"/>
      <c r="CQ225" s="1021"/>
      <c r="CR225" s="1021"/>
      <c r="CS225" s="1021"/>
      <c r="CT225" s="1021"/>
      <c r="CU225" s="1021"/>
      <c r="CV225" s="1021"/>
      <c r="CW225" s="1021"/>
      <c r="CX225" s="1021"/>
      <c r="CY225" s="1021"/>
      <c r="CZ225" s="1022"/>
    </row>
    <row r="226" s="133" customFormat="true" ht="15" customHeight="true" x14ac:dyDescent="0.2">
      <c r="A226" s="1265"/>
      <c r="B226" s="415" t="s">
        <v>72</v>
      </c>
      <c r="C226" s="516">
        <v>24.210445814215124</v>
      </c>
      <c r="D226" s="535">
        <v>14.295814887969993</v>
      </c>
      <c r="E226" s="535">
        <v>6.9973275640116084</v>
      </c>
      <c r="F226" s="535">
        <v>4.3852344112597557</v>
      </c>
      <c r="G226" s="554">
        <v>0.61415597637548736</v>
      </c>
      <c r="H226" s="572">
        <v>11.197698289306238</v>
      </c>
      <c r="I226" s="535">
        <v>6.1161154888975799</v>
      </c>
      <c r="J226" s="535">
        <v>2.0529686711868727</v>
      </c>
      <c r="K226" s="535">
        <v>1.6803602254518677</v>
      </c>
      <c r="L226" s="590">
        <v>0</v>
      </c>
      <c r="M226" s="603">
        <v>26.769622863607058</v>
      </c>
      <c r="N226" s="535">
        <v>15.783329874239399</v>
      </c>
      <c r="O226" s="535">
        <v>7.6971804905421406</v>
      </c>
      <c r="P226" s="535">
        <v>6.0520471397556896</v>
      </c>
      <c r="Q226" s="590">
        <v>3.0152316309223686</v>
      </c>
      <c r="R226" s="603">
        <v>12.175967088018535</v>
      </c>
      <c r="S226" s="535">
        <v>33.757749613270349</v>
      </c>
      <c r="T226" s="535">
        <v>22.137288329061487</v>
      </c>
      <c r="U226" s="535">
        <v>7.3695678792033199</v>
      </c>
      <c r="V226" s="820">
        <v>9.2623819234200635</v>
      </c>
      <c r="W226" s="888"/>
      <c r="X226" s="888"/>
      <c r="Y226" s="889"/>
      <c r="Z226" s="889"/>
      <c r="AA226" s="889"/>
      <c r="AB226" s="889"/>
      <c r="AC226" s="889"/>
      <c r="AD226" s="889"/>
      <c r="AE226" s="889"/>
      <c r="AF226" s="889"/>
      <c r="AG226" s="889"/>
      <c r="AH226" s="889"/>
      <c r="AI226" s="889"/>
      <c r="AJ226" s="889"/>
      <c r="AK226" s="889"/>
      <c r="AL226" s="889"/>
      <c r="AM226" s="889"/>
      <c r="AN226" s="889"/>
      <c r="AO226" s="889"/>
      <c r="AP226" s="889"/>
      <c r="AQ226" s="889"/>
      <c r="AR226" s="889"/>
      <c r="AS226" s="889"/>
      <c r="AT226" s="889"/>
      <c r="AU226" s="889"/>
      <c r="AV226" s="889"/>
      <c r="AW226" s="889"/>
      <c r="AX226" s="889"/>
      <c r="AY226" s="889"/>
      <c r="AZ226" s="232"/>
      <c r="BA226" s="1266"/>
      <c r="BB226" s="178" t="s">
        <v>72</v>
      </c>
      <c r="BC226" s="620">
        <v>606.90861458287679</v>
      </c>
      <c r="BD226" s="637">
        <v>358.62572942760556</v>
      </c>
      <c r="BE226" s="637">
        <v>181.44592635178788</v>
      </c>
      <c r="BF226" s="637">
        <v>113.27144668253939</v>
      </c>
      <c r="BG226" s="655">
        <v>15.51316163944716</v>
      </c>
      <c r="BH226" s="673">
        <v>58.10491340928376</v>
      </c>
      <c r="BI226" s="637">
        <v>36.258218947100694</v>
      </c>
      <c r="BJ226" s="637">
        <v>12.277199800466445</v>
      </c>
      <c r="BK226" s="637">
        <v>10.135643959254605</v>
      </c>
      <c r="BL226" s="655">
        <v>0</v>
      </c>
      <c r="BM226" s="673">
        <v>518.00451353023811</v>
      </c>
      <c r="BN226" s="637">
        <v>308.44741258133644</v>
      </c>
      <c r="BO226" s="637">
        <v>154.28118034920084</v>
      </c>
      <c r="BP226" s="637">
        <v>118.76537327088644</v>
      </c>
      <c r="BQ226" s="655">
        <v>59.490422836489671</v>
      </c>
      <c r="BR226" s="673">
        <v>86.316399843667227</v>
      </c>
      <c r="BS226" s="637">
        <v>311.10135084647237</v>
      </c>
      <c r="BT226" s="637">
        <v>33.806915742487774</v>
      </c>
      <c r="BU226" s="637">
        <v>654.9990731930551</v>
      </c>
      <c r="BV226" s="939">
        <v>189.54113905857466</v>
      </c>
      <c r="BW226" s="1020"/>
      <c r="BX226" s="1020"/>
      <c r="BY226" s="1021"/>
      <c r="BZ226" s="1021"/>
      <c r="CA226" s="1021"/>
      <c r="CB226" s="1021"/>
      <c r="CC226" s="1021"/>
      <c r="CD226" s="1021"/>
      <c r="CE226" s="1021"/>
      <c r="CF226" s="1021"/>
      <c r="CG226" s="1021"/>
      <c r="CH226" s="1021"/>
      <c r="CI226" s="1021"/>
      <c r="CJ226" s="1021"/>
      <c r="CK226" s="1021"/>
      <c r="CL226" s="1021"/>
      <c r="CM226" s="1021"/>
      <c r="CN226" s="1021"/>
      <c r="CO226" s="1021"/>
      <c r="CP226" s="1021"/>
      <c r="CQ226" s="1021"/>
      <c r="CR226" s="1021"/>
      <c r="CS226" s="1021"/>
      <c r="CT226" s="1021"/>
      <c r="CU226" s="1021"/>
      <c r="CV226" s="1021"/>
      <c r="CW226" s="1021"/>
      <c r="CX226" s="1021"/>
      <c r="CY226" s="1021"/>
      <c r="CZ226" s="1022"/>
    </row>
    <row r="227" s="133" customFormat="true" ht="15" customHeight="true" x14ac:dyDescent="0.2">
      <c r="A227" s="1265" t="s">
        <v>95</v>
      </c>
      <c r="B227" s="296" t="s">
        <v>61</v>
      </c>
      <c r="C227" s="516">
        <v>43.93928848220262</v>
      </c>
      <c r="D227" s="535">
        <v>63.688337963893517</v>
      </c>
      <c r="E227" s="535">
        <v>72.574606164872037</v>
      </c>
      <c r="F227" s="535">
        <v>83.496149610410725</v>
      </c>
      <c r="G227" s="554">
        <v>91.368133879559494</v>
      </c>
      <c r="H227" s="572">
        <v>55.497162623992089</v>
      </c>
      <c r="I227" s="535">
        <v>82.96969228881656</v>
      </c>
      <c r="J227" s="535">
        <v>88.88554835402968</v>
      </c>
      <c r="K227" s="535">
        <v>88.250762399341781</v>
      </c>
      <c r="L227" s="590">
        <v>98.819510922411141</v>
      </c>
      <c r="M227" s="603">
        <v>42.61145567873249</v>
      </c>
      <c r="N227" s="535">
        <v>60.29403056503152</v>
      </c>
      <c r="O227" s="535">
        <v>68.585665992078162</v>
      </c>
      <c r="P227" s="535">
        <v>78.093980383966041</v>
      </c>
      <c r="Q227" s="590">
        <v>87.269621434404755</v>
      </c>
      <c r="R227" s="603">
        <v>55.780850456582797</v>
      </c>
      <c r="S227" s="535">
        <v>50.589405288620895</v>
      </c>
      <c r="T227" s="535">
        <v>49.325296326798387</v>
      </c>
      <c r="U227" s="535">
        <v>75.447739476597448</v>
      </c>
      <c r="V227" s="820">
        <v>68.759280104411872</v>
      </c>
      <c r="W227" s="888"/>
      <c r="X227" s="888"/>
      <c r="Y227" s="889"/>
      <c r="Z227" s="889"/>
      <c r="AA227" s="889"/>
      <c r="AB227" s="889"/>
      <c r="AC227" s="889"/>
      <c r="AD227" s="889"/>
      <c r="AE227" s="889"/>
      <c r="AF227" s="889"/>
      <c r="AG227" s="889"/>
      <c r="AH227" s="889"/>
      <c r="AI227" s="889"/>
      <c r="AJ227" s="889"/>
      <c r="AK227" s="889"/>
      <c r="AL227" s="889"/>
      <c r="AM227" s="889"/>
      <c r="AN227" s="889"/>
      <c r="AO227" s="889"/>
      <c r="AP227" s="889"/>
      <c r="AQ227" s="889"/>
      <c r="AR227" s="889"/>
      <c r="AS227" s="889"/>
      <c r="AT227" s="889"/>
      <c r="AU227" s="889"/>
      <c r="AV227" s="889"/>
      <c r="AW227" s="889"/>
      <c r="AX227" s="889"/>
      <c r="AY227" s="889"/>
      <c r="AZ227" s="232"/>
      <c r="BA227" s="1266" t="s">
        <v>95</v>
      </c>
      <c r="BB227" s="178" t="s">
        <v>61</v>
      </c>
      <c r="BC227" s="620">
        <v>1095.7857362149787</v>
      </c>
      <c r="BD227" s="637">
        <v>1597.6897320874934</v>
      </c>
      <c r="BE227" s="637">
        <v>1858.7802527839449</v>
      </c>
      <c r="BF227" s="637">
        <v>2156.7215733117509</v>
      </c>
      <c r="BG227" s="655">
        <v>2307.8968276646201</v>
      </c>
      <c r="BH227" s="673">
        <v>287.97505928584769</v>
      </c>
      <c r="BI227" s="637">
        <v>491.86992535416135</v>
      </c>
      <c r="BJ227" s="637">
        <v>531.55493887081855</v>
      </c>
      <c r="BK227" s="637">
        <v>532.31342498122194</v>
      </c>
      <c r="BL227" s="655">
        <v>568.61920700346479</v>
      </c>
      <c r="BM227" s="673">
        <v>819.03665619591163</v>
      </c>
      <c r="BN227" s="637">
        <v>1178.3025426236429</v>
      </c>
      <c r="BO227" s="637">
        <v>1352.8592776636165</v>
      </c>
      <c r="BP227" s="637">
        <v>1532.5162736398349</v>
      </c>
      <c r="BQ227" s="655">
        <v>1721.8268164442684</v>
      </c>
      <c r="BR227" s="673">
        <v>394.24929437273749</v>
      </c>
      <c r="BS227" s="637">
        <v>466.21686884077047</v>
      </c>
      <c r="BT227" s="637">
        <v>75.327027958713416</v>
      </c>
      <c r="BU227" s="637">
        <v>6679.3723958351311</v>
      </c>
      <c r="BV227" s="939">
        <v>1401.7085350554428</v>
      </c>
      <c r="BW227" s="1020"/>
      <c r="BX227" s="1020"/>
      <c r="BY227" s="1021"/>
      <c r="BZ227" s="1021"/>
      <c r="CA227" s="1021"/>
      <c r="CB227" s="1021"/>
      <c r="CC227" s="1021"/>
      <c r="CD227" s="1021"/>
      <c r="CE227" s="1021"/>
      <c r="CF227" s="1021"/>
      <c r="CG227" s="1021"/>
      <c r="CH227" s="1021"/>
      <c r="CI227" s="1021"/>
      <c r="CJ227" s="1021"/>
      <c r="CK227" s="1021"/>
      <c r="CL227" s="1021"/>
      <c r="CM227" s="1021"/>
      <c r="CN227" s="1021"/>
      <c r="CO227" s="1021"/>
      <c r="CP227" s="1021"/>
      <c r="CQ227" s="1021"/>
      <c r="CR227" s="1021"/>
      <c r="CS227" s="1021"/>
      <c r="CT227" s="1021"/>
      <c r="CU227" s="1021"/>
      <c r="CV227" s="1021"/>
      <c r="CW227" s="1021"/>
      <c r="CX227" s="1021"/>
      <c r="CY227" s="1021"/>
      <c r="CZ227" s="1022"/>
    </row>
    <row r="228" s="133" customFormat="true" ht="15" customHeight="true" x14ac:dyDescent="0.2">
      <c r="A228" s="1265"/>
      <c r="B228" s="296" t="s">
        <v>92</v>
      </c>
      <c r="C228" s="516">
        <v>50.224039256180255</v>
      </c>
      <c r="D228" s="535">
        <v>33.340154841377803</v>
      </c>
      <c r="E228" s="535">
        <v>24.452976389985999</v>
      </c>
      <c r="F228" s="535">
        <v>15.804690844878916</v>
      </c>
      <c r="G228" s="554">
        <v>8.0931370189163889</v>
      </c>
      <c r="H228" s="572">
        <v>39.416049358450934</v>
      </c>
      <c r="I228" s="535">
        <v>14.104570288955484</v>
      </c>
      <c r="J228" s="535">
        <v>11.114451645970345</v>
      </c>
      <c r="K228" s="535">
        <v>9.4932167027346424</v>
      </c>
      <c r="L228" s="590">
        <v>1.1804890775888233</v>
      </c>
      <c r="M228" s="603">
        <v>51.314360757073217</v>
      </c>
      <c r="N228" s="535">
        <v>36.123269048433635</v>
      </c>
      <c r="O228" s="535">
        <v>29.559462153130884</v>
      </c>
      <c r="P228" s="535">
        <v>19.539688843604345</v>
      </c>
      <c r="Q228" s="590">
        <v>12.691904629826368</v>
      </c>
      <c r="R228" s="603">
        <v>38.996107984744278</v>
      </c>
      <c r="S228" s="535">
        <v>41.354371986919467</v>
      </c>
      <c r="T228" s="535">
        <v>40.733771276158073</v>
      </c>
      <c r="U228" s="535">
        <v>22.699805618078226</v>
      </c>
      <c r="V228" s="820">
        <v>29.398209855636669</v>
      </c>
      <c r="W228" s="888"/>
      <c r="X228" s="888"/>
      <c r="Y228" s="889"/>
      <c r="Z228" s="889"/>
      <c r="AA228" s="889"/>
      <c r="AB228" s="889"/>
      <c r="AC228" s="889"/>
      <c r="AD228" s="889"/>
      <c r="AE228" s="889"/>
      <c r="AF228" s="889"/>
      <c r="AG228" s="889"/>
      <c r="AH228" s="889"/>
      <c r="AI228" s="889"/>
      <c r="AJ228" s="889"/>
      <c r="AK228" s="889"/>
      <c r="AL228" s="889"/>
      <c r="AM228" s="889"/>
      <c r="AN228" s="889"/>
      <c r="AO228" s="889"/>
      <c r="AP228" s="889"/>
      <c r="AQ228" s="889"/>
      <c r="AR228" s="889"/>
      <c r="AS228" s="889"/>
      <c r="AT228" s="889"/>
      <c r="AU228" s="889"/>
      <c r="AV228" s="889"/>
      <c r="AW228" s="889"/>
      <c r="AX228" s="889"/>
      <c r="AY228" s="889"/>
      <c r="AZ228" s="232"/>
      <c r="BA228" s="1266"/>
      <c r="BB228" s="178" t="s">
        <v>92</v>
      </c>
      <c r="BC228" s="620">
        <v>1252.5188216080244</v>
      </c>
      <c r="BD228" s="637">
        <v>836.37326328840538</v>
      </c>
      <c r="BE228" s="637">
        <v>626.28944251161886</v>
      </c>
      <c r="BF228" s="637">
        <v>408.23819857224919</v>
      </c>
      <c r="BG228" s="655">
        <v>204.42712857015931</v>
      </c>
      <c r="BH228" s="673">
        <v>204.53008071275167</v>
      </c>
      <c r="BI228" s="637">
        <v>83.616242796602165</v>
      </c>
      <c r="BJ228" s="637">
        <v>66.466841625651014</v>
      </c>
      <c r="BK228" s="637">
        <v>57.261450889848739</v>
      </c>
      <c r="BL228" s="655">
        <v>6.7926744112490507</v>
      </c>
      <c r="BM228" s="673">
        <v>986.3155759374921</v>
      </c>
      <c r="BN228" s="637">
        <v>705.94284987696676</v>
      </c>
      <c r="BO228" s="637">
        <v>583.06341475533088</v>
      </c>
      <c r="BP228" s="637">
        <v>383.44685451364899</v>
      </c>
      <c r="BQ228" s="655">
        <v>250.41086903091431</v>
      </c>
      <c r="BR228" s="673">
        <v>275.61767040886286</v>
      </c>
      <c r="BS228" s="637">
        <v>381.10955664771876</v>
      </c>
      <c r="BT228" s="637">
        <v>62.20649760427213</v>
      </c>
      <c r="BU228" s="637">
        <v>2009.6089834904183</v>
      </c>
      <c r="BV228" s="939">
        <v>599.30414639918411</v>
      </c>
      <c r="BW228" s="1020"/>
      <c r="BX228" s="1020"/>
      <c r="BY228" s="1021"/>
      <c r="BZ228" s="1021"/>
      <c r="CA228" s="1021"/>
      <c r="CB228" s="1021"/>
      <c r="CC228" s="1021"/>
      <c r="CD228" s="1021"/>
      <c r="CE228" s="1021"/>
      <c r="CF228" s="1021"/>
      <c r="CG228" s="1021"/>
      <c r="CH228" s="1021"/>
      <c r="CI228" s="1021"/>
      <c r="CJ228" s="1021"/>
      <c r="CK228" s="1021"/>
      <c r="CL228" s="1021"/>
      <c r="CM228" s="1021"/>
      <c r="CN228" s="1021"/>
      <c r="CO228" s="1021"/>
      <c r="CP228" s="1021"/>
      <c r="CQ228" s="1021"/>
      <c r="CR228" s="1021"/>
      <c r="CS228" s="1021"/>
      <c r="CT228" s="1021"/>
      <c r="CU228" s="1021"/>
      <c r="CV228" s="1021"/>
      <c r="CW228" s="1021"/>
      <c r="CX228" s="1021"/>
      <c r="CY228" s="1021"/>
      <c r="CZ228" s="1022"/>
    </row>
    <row r="229" s="133" customFormat="true" ht="15" customHeight="true" x14ac:dyDescent="0.2">
      <c r="A229" s="1265"/>
      <c r="B229" s="296" t="s">
        <v>93</v>
      </c>
      <c r="C229" s="516">
        <v>2.3139123784226099</v>
      </c>
      <c r="D229" s="535">
        <v>1.7569088702040647</v>
      </c>
      <c r="E229" s="535">
        <v>2.9724174451419243</v>
      </c>
      <c r="F229" s="535">
        <v>0.46587499063780596</v>
      </c>
      <c r="G229" s="554">
        <v>0.41992210762392213</v>
      </c>
      <c r="H229" s="572">
        <v>2.6074601451420065</v>
      </c>
      <c r="I229" s="535">
        <v>1.9092948910157386</v>
      </c>
      <c r="J229" s="535">
        <v>0</v>
      </c>
      <c r="K229" s="535">
        <v>1.7584961488427908</v>
      </c>
      <c r="L229" s="590">
        <v>0</v>
      </c>
      <c r="M229" s="603">
        <v>2.1065272831898101</v>
      </c>
      <c r="N229" s="535">
        <v>2.2259192194839303</v>
      </c>
      <c r="O229" s="535">
        <v>1.7190286130232344</v>
      </c>
      <c r="P229" s="535">
        <v>2.3663307724295803</v>
      </c>
      <c r="Q229" s="590">
        <v>3.8473935768826288E-2</v>
      </c>
      <c r="R229" s="603">
        <v>4.3006653546465978</v>
      </c>
      <c r="S229" s="535">
        <v>2.7737232364301798</v>
      </c>
      <c r="T229" s="535">
        <v>1.382342238410607</v>
      </c>
      <c r="U229" s="535">
        <v>1.3627758309386595</v>
      </c>
      <c r="V229" s="820">
        <v>1.0710628029068432</v>
      </c>
      <c r="W229" s="888"/>
      <c r="X229" s="888"/>
      <c r="Y229" s="889"/>
      <c r="Z229" s="889"/>
      <c r="AA229" s="889"/>
      <c r="AB229" s="889"/>
      <c r="AC229" s="889"/>
      <c r="AD229" s="889"/>
      <c r="AE229" s="889"/>
      <c r="AF229" s="889"/>
      <c r="AG229" s="889"/>
      <c r="AH229" s="889"/>
      <c r="AI229" s="889"/>
      <c r="AJ229" s="889"/>
      <c r="AK229" s="889"/>
      <c r="AL229" s="889"/>
      <c r="AM229" s="889"/>
      <c r="AN229" s="889"/>
      <c r="AO229" s="889"/>
      <c r="AP229" s="889"/>
      <c r="AQ229" s="889"/>
      <c r="AR229" s="889"/>
      <c r="AS229" s="889"/>
      <c r="AT229" s="889"/>
      <c r="AU229" s="889"/>
      <c r="AV229" s="889"/>
      <c r="AW229" s="889"/>
      <c r="AX229" s="889"/>
      <c r="AY229" s="889"/>
      <c r="AZ229" s="232"/>
      <c r="BA229" s="1266"/>
      <c r="BB229" s="178" t="s">
        <v>93</v>
      </c>
      <c r="BC229" s="620">
        <v>57.705808780990708</v>
      </c>
      <c r="BD229" s="637">
        <v>44.073928632426046</v>
      </c>
      <c r="BE229" s="637">
        <v>76.129532656487072</v>
      </c>
      <c r="BF229" s="637">
        <v>12.03364044286046</v>
      </c>
      <c r="BG229" s="655">
        <v>10.606946414479658</v>
      </c>
      <c r="BH229" s="673">
        <v>13.530123962736402</v>
      </c>
      <c r="BI229" s="637">
        <v>11.318888977602935</v>
      </c>
      <c r="BJ229" s="637">
        <v>0</v>
      </c>
      <c r="BK229" s="637">
        <v>10.606946414479658</v>
      </c>
      <c r="BL229" s="655">
        <v>0</v>
      </c>
      <c r="BM229" s="673">
        <v>40.489653186627805</v>
      </c>
      <c r="BN229" s="637">
        <v>43.500264477490212</v>
      </c>
      <c r="BO229" s="637">
        <v>33.908015239894524</v>
      </c>
      <c r="BP229" s="637">
        <v>46.436875156482856</v>
      </c>
      <c r="BQ229" s="655">
        <v>0.75908951192955609</v>
      </c>
      <c r="BR229" s="673">
        <v>30.396350495273008</v>
      </c>
      <c r="BS229" s="637">
        <v>25.561805973833756</v>
      </c>
      <c r="BT229" s="637">
        <v>2.1110411937797884</v>
      </c>
      <c r="BU229" s="637">
        <v>120.64625567352346</v>
      </c>
      <c r="BV229" s="939">
        <v>21.834403590833947</v>
      </c>
      <c r="BW229" s="1020"/>
      <c r="BX229" s="1020"/>
      <c r="BY229" s="1021"/>
      <c r="BZ229" s="1021"/>
      <c r="CA229" s="1021"/>
      <c r="CB229" s="1021"/>
      <c r="CC229" s="1021"/>
      <c r="CD229" s="1021"/>
      <c r="CE229" s="1021"/>
      <c r="CF229" s="1021"/>
      <c r="CG229" s="1021"/>
      <c r="CH229" s="1021"/>
      <c r="CI229" s="1021"/>
      <c r="CJ229" s="1021"/>
      <c r="CK229" s="1021"/>
      <c r="CL229" s="1021"/>
      <c r="CM229" s="1021"/>
      <c r="CN229" s="1021"/>
      <c r="CO229" s="1021"/>
      <c r="CP229" s="1021"/>
      <c r="CQ229" s="1021"/>
      <c r="CR229" s="1021"/>
      <c r="CS229" s="1021"/>
      <c r="CT229" s="1021"/>
      <c r="CU229" s="1021"/>
      <c r="CV229" s="1021"/>
      <c r="CW229" s="1021"/>
      <c r="CX229" s="1021"/>
      <c r="CY229" s="1021"/>
      <c r="CZ229" s="1022"/>
    </row>
    <row r="230" s="133" customFormat="true" ht="15" customHeight="true" x14ac:dyDescent="0.2">
      <c r="A230" s="1265"/>
      <c r="B230" s="296" t="s">
        <v>94</v>
      </c>
      <c r="C230" s="516">
        <v>3.5227598831944889</v>
      </c>
      <c r="D230" s="535">
        <v>1.2145983245247267</v>
      </c>
      <c r="E230" s="535">
        <v>0</v>
      </c>
      <c r="F230" s="535">
        <v>0.23328455407256896</v>
      </c>
      <c r="G230" s="554">
        <v>0.1188069939001801</v>
      </c>
      <c r="H230" s="572">
        <v>2.4793278724149652</v>
      </c>
      <c r="I230" s="535">
        <v>1.0164425312122505</v>
      </c>
      <c r="J230" s="535">
        <v>0</v>
      </c>
      <c r="K230" s="535">
        <v>0.49752474908075972</v>
      </c>
      <c r="L230" s="590">
        <v>0</v>
      </c>
      <c r="M230" s="603">
        <v>3.9676562810044169</v>
      </c>
      <c r="N230" s="535">
        <v>1.35678116705096</v>
      </c>
      <c r="O230" s="535">
        <v>0.1358432417677311</v>
      </c>
      <c r="P230" s="535">
        <v>0</v>
      </c>
      <c r="Q230" s="590">
        <v>0</v>
      </c>
      <c r="R230" s="603">
        <v>0.92237620402630482</v>
      </c>
      <c r="S230" s="535">
        <v>5.2824994880294716</v>
      </c>
      <c r="T230" s="535">
        <v>8.5585901586329705</v>
      </c>
      <c r="U230" s="535">
        <v>0.4896790743855754</v>
      </c>
      <c r="V230" s="820">
        <v>0.77144723704460672</v>
      </c>
      <c r="W230" s="888"/>
      <c r="X230" s="888"/>
      <c r="Y230" s="889"/>
      <c r="Z230" s="889"/>
      <c r="AA230" s="889"/>
      <c r="AB230" s="889"/>
      <c r="AC230" s="889"/>
      <c r="AD230" s="889"/>
      <c r="AE230" s="889"/>
      <c r="AF230" s="889"/>
      <c r="AG230" s="889"/>
      <c r="AH230" s="889"/>
      <c r="AI230" s="889"/>
      <c r="AJ230" s="889"/>
      <c r="AK230" s="889"/>
      <c r="AL230" s="889"/>
      <c r="AM230" s="889"/>
      <c r="AN230" s="889"/>
      <c r="AO230" s="889"/>
      <c r="AP230" s="889"/>
      <c r="AQ230" s="889"/>
      <c r="AR230" s="889"/>
      <c r="AS230" s="889"/>
      <c r="AT230" s="889"/>
      <c r="AU230" s="889"/>
      <c r="AV230" s="889"/>
      <c r="AW230" s="889"/>
      <c r="AX230" s="889"/>
      <c r="AY230" s="889"/>
      <c r="AZ230" s="232"/>
      <c r="BA230" s="1266"/>
      <c r="BB230" s="178" t="s">
        <v>94</v>
      </c>
      <c r="BC230" s="620">
        <v>87.852811582927998</v>
      </c>
      <c r="BD230" s="637">
        <v>30.469491491581632</v>
      </c>
      <c r="BE230" s="637">
        <v>0</v>
      </c>
      <c r="BF230" s="637">
        <v>6.0257848156627851</v>
      </c>
      <c r="BG230" s="655">
        <v>3.0009837421877905</v>
      </c>
      <c r="BH230" s="673">
        <v>12.865244947479354</v>
      </c>
      <c r="BI230" s="637">
        <v>6.0257848156627851</v>
      </c>
      <c r="BJ230" s="637">
        <v>0</v>
      </c>
      <c r="BK230" s="637">
        <v>3.0009837421877905</v>
      </c>
      <c r="BL230" s="655">
        <v>0</v>
      </c>
      <c r="BM230" s="673">
        <v>76.262495180385898</v>
      </c>
      <c r="BN230" s="637">
        <v>26.515041106693083</v>
      </c>
      <c r="BO230" s="637">
        <v>2.6795218399512732</v>
      </c>
      <c r="BP230" s="637">
        <v>0</v>
      </c>
      <c r="BQ230" s="655">
        <v>0</v>
      </c>
      <c r="BR230" s="673">
        <v>6.5191936768088539</v>
      </c>
      <c r="BS230" s="637">
        <v>48.681939566425989</v>
      </c>
      <c r="BT230" s="637">
        <v>13.070233899765832</v>
      </c>
      <c r="BU230" s="637">
        <v>43.351184740049604</v>
      </c>
      <c r="BV230" s="939">
        <v>15.726519749309901</v>
      </c>
      <c r="BW230" s="1020"/>
      <c r="BX230" s="1020"/>
      <c r="BY230" s="1021"/>
      <c r="BZ230" s="1021"/>
      <c r="CA230" s="1021"/>
      <c r="CB230" s="1021"/>
      <c r="CC230" s="1021"/>
      <c r="CD230" s="1021"/>
      <c r="CE230" s="1021"/>
      <c r="CF230" s="1021"/>
      <c r="CG230" s="1021"/>
      <c r="CH230" s="1021"/>
      <c r="CI230" s="1021"/>
      <c r="CJ230" s="1021"/>
      <c r="CK230" s="1021"/>
      <c r="CL230" s="1021"/>
      <c r="CM230" s="1021"/>
      <c r="CN230" s="1021"/>
      <c r="CO230" s="1021"/>
      <c r="CP230" s="1021"/>
      <c r="CQ230" s="1021"/>
      <c r="CR230" s="1021"/>
      <c r="CS230" s="1021"/>
      <c r="CT230" s="1021"/>
      <c r="CU230" s="1021"/>
      <c r="CV230" s="1021"/>
      <c r="CW230" s="1021"/>
      <c r="CX230" s="1021"/>
      <c r="CY230" s="1021"/>
      <c r="CZ230" s="1022"/>
    </row>
    <row r="231" s="133" customFormat="true" ht="15" customHeight="true" x14ac:dyDescent="0.2">
      <c r="A231" s="1312" t="s">
        <v>183</v>
      </c>
      <c r="B231" s="296" t="s">
        <v>184</v>
      </c>
      <c r="C231" s="369">
        <v>17.52012050508888</v>
      </c>
      <c r="D231" s="370">
        <v>42.732442817094196</v>
      </c>
      <c r="E231" s="370">
        <v>55.795068866850968</v>
      </c>
      <c r="F231" s="370">
        <v>75.106688864342772</v>
      </c>
      <c r="G231" s="371">
        <v>81.697184520302073</v>
      </c>
      <c r="H231" s="372">
        <v>36.530454594656575</v>
      </c>
      <c r="I231" s="370">
        <v>75.996646230514585</v>
      </c>
      <c r="J231" s="370">
        <v>84.666142452738512</v>
      </c>
      <c r="K231" s="370">
        <v>81.848708406888875</v>
      </c>
      <c r="L231" s="373">
        <v>88.624750755133547</v>
      </c>
      <c r="M231" s="374">
        <v>13.902140548343416</v>
      </c>
      <c r="N231" s="370">
        <v>38.595724132734517</v>
      </c>
      <c r="O231" s="370">
        <v>50.153675381845886</v>
      </c>
      <c r="P231" s="370">
        <v>64.592005104020672</v>
      </c>
      <c r="Q231" s="373">
        <v>77.257195810565236</v>
      </c>
      <c r="R231" s="374">
        <v>40.152516348367776</v>
      </c>
      <c r="S231" s="370">
        <v>25.136521865761946</v>
      </c>
      <c r="T231" s="370">
        <v>17.407550038537902</v>
      </c>
      <c r="U231" s="370">
        <v>62.190349925469</v>
      </c>
      <c r="V231" s="821">
        <v>41.544676429943543</v>
      </c>
      <c r="W231" s="890"/>
      <c r="X231" s="890"/>
      <c r="Y231" s="891"/>
      <c r="Z231" s="891"/>
      <c r="AA231" s="891"/>
      <c r="AB231" s="891"/>
      <c r="AC231" s="891"/>
      <c r="AD231" s="891"/>
      <c r="AE231" s="891"/>
      <c r="AF231" s="891"/>
      <c r="AG231" s="891"/>
      <c r="AH231" s="891"/>
      <c r="AI231" s="891"/>
      <c r="AJ231" s="891"/>
      <c r="AK231" s="891"/>
      <c r="AL231" s="891"/>
      <c r="AM231" s="891"/>
      <c r="AN231" s="891"/>
      <c r="AO231" s="891"/>
      <c r="AP231" s="891"/>
      <c r="AQ231" s="891"/>
      <c r="AR231" s="891"/>
      <c r="AS231" s="891"/>
      <c r="AT231" s="891"/>
      <c r="AU231" s="891"/>
      <c r="AV231" s="891"/>
      <c r="AW231" s="891"/>
      <c r="AX231" s="891"/>
      <c r="AY231" s="891"/>
      <c r="AZ231" s="232"/>
      <c r="BA231" s="1296" t="s">
        <v>183</v>
      </c>
      <c r="BB231" s="178" t="s">
        <v>184</v>
      </c>
      <c r="BC231" s="480">
        <v>463.7692267232369</v>
      </c>
      <c r="BD231" s="424">
        <v>1131.2982928826736</v>
      </c>
      <c r="BE231" s="424">
        <v>1474.8522212071523</v>
      </c>
      <c r="BF231" s="424">
        <v>1993.4756602844823</v>
      </c>
      <c r="BG231" s="481">
        <v>2156.9164910584045</v>
      </c>
      <c r="BH231" s="489">
        <v>223.4404677691407</v>
      </c>
      <c r="BI231" s="424">
        <v>461.55911343353927</v>
      </c>
      <c r="BJ231" s="424">
        <v>515.67137352264433</v>
      </c>
      <c r="BK231" s="424">
        <v>499.93584792555413</v>
      </c>
      <c r="BL231" s="481">
        <v>542.08775010731711</v>
      </c>
      <c r="BM231" s="489">
        <v>284.15119428401016</v>
      </c>
      <c r="BN231" s="424">
        <v>783.14423140878273</v>
      </c>
      <c r="BO231" s="424">
        <v>1021.6457405596657</v>
      </c>
      <c r="BP231" s="424">
        <v>1310.0612763867859</v>
      </c>
      <c r="BQ231" s="481">
        <v>1578.6148967585111</v>
      </c>
      <c r="BR231" s="489">
        <v>288.98154955632504</v>
      </c>
      <c r="BS231" s="424">
        <v>236.42956226766162</v>
      </c>
      <c r="BT231" s="424">
        <v>28.300319423893445</v>
      </c>
      <c r="BU231" s="424">
        <v>5803.6161110329986</v>
      </c>
      <c r="BV231" s="940">
        <v>862.98434987507687</v>
      </c>
      <c r="BW231" s="1023"/>
      <c r="BX231" s="1023"/>
      <c r="BY231" s="1024"/>
      <c r="BZ231" s="1024"/>
      <c r="CA231" s="1024"/>
      <c r="CB231" s="1024"/>
      <c r="CC231" s="1024"/>
      <c r="CD231" s="1024"/>
      <c r="CE231" s="1024"/>
      <c r="CF231" s="1024"/>
      <c r="CG231" s="1024"/>
      <c r="CH231" s="1024"/>
      <c r="CI231" s="1024"/>
      <c r="CJ231" s="1024"/>
      <c r="CK231" s="1024"/>
      <c r="CL231" s="1024"/>
      <c r="CM231" s="1024"/>
      <c r="CN231" s="1024"/>
      <c r="CO231" s="1024"/>
      <c r="CP231" s="1024"/>
      <c r="CQ231" s="1024"/>
      <c r="CR231" s="1024"/>
      <c r="CS231" s="1024"/>
      <c r="CT231" s="1024"/>
      <c r="CU231" s="1024"/>
      <c r="CV231" s="1024"/>
      <c r="CW231" s="1024"/>
      <c r="CX231" s="1024"/>
      <c r="CY231" s="1024"/>
      <c r="CZ231" s="1024"/>
    </row>
    <row r="232" s="133" customFormat="true" ht="15" customHeight="true" x14ac:dyDescent="0.2">
      <c r="A232" s="1312"/>
      <c r="B232" s="296" t="s">
        <v>185</v>
      </c>
      <c r="C232" s="369">
        <v>54.253528902521808</v>
      </c>
      <c r="D232" s="370">
        <v>38.478611158189871</v>
      </c>
      <c r="E232" s="370">
        <v>35.43914977166186</v>
      </c>
      <c r="F232" s="370">
        <v>17.94414670027966</v>
      </c>
      <c r="G232" s="371">
        <v>13.389548150857253</v>
      </c>
      <c r="H232" s="372">
        <v>38.805373095273552</v>
      </c>
      <c r="I232" s="370">
        <v>15.644167482023366</v>
      </c>
      <c r="J232" s="370">
        <v>11.505056214642345</v>
      </c>
      <c r="K232" s="370">
        <v>15.244037474587596</v>
      </c>
      <c r="L232" s="373">
        <v>5.4480899645208662</v>
      </c>
      <c r="M232" s="374">
        <v>55.426829918957111</v>
      </c>
      <c r="N232" s="370">
        <v>42.514948708478286</v>
      </c>
      <c r="O232" s="370">
        <v>40.669919089943605</v>
      </c>
      <c r="P232" s="370">
        <v>26.307603624109436</v>
      </c>
      <c r="Q232" s="373">
        <v>16.389541741713028</v>
      </c>
      <c r="R232" s="374">
        <v>46.353413941416719</v>
      </c>
      <c r="S232" s="370">
        <v>39.766795213959114</v>
      </c>
      <c r="T232" s="370">
        <v>55.732788966623417</v>
      </c>
      <c r="U232" s="370">
        <v>26.031604549933856</v>
      </c>
      <c r="V232" s="821">
        <v>47.843615164630606</v>
      </c>
      <c r="W232" s="890"/>
      <c r="X232" s="890"/>
      <c r="Y232" s="891"/>
      <c r="Z232" s="891"/>
      <c r="AA232" s="891"/>
      <c r="AB232" s="891"/>
      <c r="AC232" s="891"/>
      <c r="AD232" s="891"/>
      <c r="AE232" s="891"/>
      <c r="AF232" s="891"/>
      <c r="AG232" s="891"/>
      <c r="AH232" s="891"/>
      <c r="AI232" s="891"/>
      <c r="AJ232" s="891"/>
      <c r="AK232" s="891"/>
      <c r="AL232" s="891"/>
      <c r="AM232" s="891"/>
      <c r="AN232" s="891"/>
      <c r="AO232" s="891"/>
      <c r="AP232" s="891"/>
      <c r="AQ232" s="891"/>
      <c r="AR232" s="891"/>
      <c r="AS232" s="891"/>
      <c r="AT232" s="891"/>
      <c r="AU232" s="891"/>
      <c r="AV232" s="891"/>
      <c r="AW232" s="891"/>
      <c r="AX232" s="891"/>
      <c r="AY232" s="891"/>
      <c r="AZ232" s="232"/>
      <c r="BA232" s="1296"/>
      <c r="BB232" s="178" t="s">
        <v>185</v>
      </c>
      <c r="BC232" s="480">
        <v>1436.1269455207826</v>
      </c>
      <c r="BD232" s="424">
        <v>1018.6823931896271</v>
      </c>
      <c r="BE232" s="424">
        <v>936.77648974964643</v>
      </c>
      <c r="BF232" s="424">
        <v>476.27209017550177</v>
      </c>
      <c r="BG232" s="481">
        <v>353.50223369359503</v>
      </c>
      <c r="BH232" s="489">
        <v>237.35512773039068</v>
      </c>
      <c r="BI232" s="424">
        <v>95.013509563389277</v>
      </c>
      <c r="BJ232" s="424">
        <v>70.073207173358782</v>
      </c>
      <c r="BK232" s="424">
        <v>93.111314142929601</v>
      </c>
      <c r="BL232" s="481">
        <v>33.324131307396634</v>
      </c>
      <c r="BM232" s="489">
        <v>1132.8902813261443</v>
      </c>
      <c r="BN232" s="424">
        <v>862.66905409467347</v>
      </c>
      <c r="BO232" s="424">
        <v>828.45871794646291</v>
      </c>
      <c r="BP232" s="424">
        <v>533.57335365229471</v>
      </c>
      <c r="BQ232" s="481">
        <v>334.89145539211268</v>
      </c>
      <c r="BR232" s="489">
        <v>333.61001018709231</v>
      </c>
      <c r="BS232" s="424">
        <v>374.03925791461506</v>
      </c>
      <c r="BT232" s="424">
        <v>90.607565490150037</v>
      </c>
      <c r="BU232" s="424">
        <v>2429.2746341368447</v>
      </c>
      <c r="BV232" s="940">
        <v>993.82868460045006</v>
      </c>
      <c r="BW232" s="1023"/>
      <c r="BX232" s="1023"/>
      <c r="BY232" s="1024"/>
      <c r="BZ232" s="1024"/>
      <c r="CA232" s="1024"/>
      <c r="CB232" s="1024"/>
      <c r="CC232" s="1024"/>
      <c r="CD232" s="1024"/>
      <c r="CE232" s="1024"/>
      <c r="CF232" s="1024"/>
      <c r="CG232" s="1024"/>
      <c r="CH232" s="1024"/>
      <c r="CI232" s="1024"/>
      <c r="CJ232" s="1024"/>
      <c r="CK232" s="1024"/>
      <c r="CL232" s="1024"/>
      <c r="CM232" s="1024"/>
      <c r="CN232" s="1024"/>
      <c r="CO232" s="1024"/>
      <c r="CP232" s="1024"/>
      <c r="CQ232" s="1024"/>
      <c r="CR232" s="1024"/>
      <c r="CS232" s="1024"/>
      <c r="CT232" s="1024"/>
      <c r="CU232" s="1024"/>
      <c r="CV232" s="1024"/>
      <c r="CW232" s="1024"/>
      <c r="CX232" s="1024"/>
      <c r="CY232" s="1024"/>
      <c r="CZ232" s="1024"/>
    </row>
    <row r="233" s="133" customFormat="true" ht="15" customHeight="true" x14ac:dyDescent="0.2">
      <c r="A233" s="1312"/>
      <c r="B233" s="296" t="s">
        <v>186</v>
      </c>
      <c r="C233" s="369">
        <v>22.92759297160968</v>
      </c>
      <c r="D233" s="370">
        <v>13.546341908157721</v>
      </c>
      <c r="E233" s="370">
        <v>6.8642727799001797</v>
      </c>
      <c r="F233" s="370">
        <v>4.2676434293586549</v>
      </c>
      <c r="G233" s="371">
        <v>0.58758956788785033</v>
      </c>
      <c r="H233" s="372">
        <v>9.4996171562680729</v>
      </c>
      <c r="I233" s="370">
        <v>5.9699894511304512</v>
      </c>
      <c r="J233" s="370">
        <v>2.0157472386459312</v>
      </c>
      <c r="K233" s="370">
        <v>1.6593916407062883</v>
      </c>
      <c r="L233" s="373">
        <v>0</v>
      </c>
      <c r="M233" s="374">
        <v>25.343449883852436</v>
      </c>
      <c r="N233" s="370">
        <v>15.20122445903711</v>
      </c>
      <c r="O233" s="370">
        <v>7.5738271394573893</v>
      </c>
      <c r="P233" s="370">
        <v>5.8556754060022485</v>
      </c>
      <c r="Q233" s="373">
        <v>2.9114531070050376</v>
      </c>
      <c r="R233" s="374">
        <v>11.993224692635884</v>
      </c>
      <c r="S233" s="370">
        <v>33.07541507507176</v>
      </c>
      <c r="T233" s="370">
        <v>20.794662018518935</v>
      </c>
      <c r="U233" s="370">
        <v>7.018834599568911</v>
      </c>
      <c r="V233" s="821">
        <v>9.1246443733206721</v>
      </c>
      <c r="W233" s="890"/>
      <c r="X233" s="890"/>
      <c r="Y233" s="891"/>
      <c r="Z233" s="891"/>
      <c r="AA233" s="891"/>
      <c r="AB233" s="891"/>
      <c r="AC233" s="891"/>
      <c r="AD233" s="891"/>
      <c r="AE233" s="891"/>
      <c r="AF233" s="891"/>
      <c r="AG233" s="891"/>
      <c r="AH233" s="891"/>
      <c r="AI233" s="891"/>
      <c r="AJ233" s="891"/>
      <c r="AK233" s="891"/>
      <c r="AL233" s="891"/>
      <c r="AM233" s="891"/>
      <c r="AN233" s="891"/>
      <c r="AO233" s="891"/>
      <c r="AP233" s="891"/>
      <c r="AQ233" s="891"/>
      <c r="AR233" s="891"/>
      <c r="AS233" s="891"/>
      <c r="AT233" s="891"/>
      <c r="AU233" s="891"/>
      <c r="AV233" s="891"/>
      <c r="AW233" s="891"/>
      <c r="AX233" s="891"/>
      <c r="AY233" s="891"/>
      <c r="AZ233" s="232"/>
      <c r="BA233" s="1296"/>
      <c r="BB233" s="178" t="s">
        <v>186</v>
      </c>
      <c r="BC233" s="480">
        <v>606.90861458287679</v>
      </c>
      <c r="BD233" s="424">
        <v>358.62572942760556</v>
      </c>
      <c r="BE233" s="424">
        <v>181.44592635178788</v>
      </c>
      <c r="BF233" s="424">
        <v>113.27144668253939</v>
      </c>
      <c r="BG233" s="481">
        <v>15.51316163944716</v>
      </c>
      <c r="BH233" s="489">
        <v>58.10491340928376</v>
      </c>
      <c r="BI233" s="424">
        <v>36.258218947100694</v>
      </c>
      <c r="BJ233" s="424">
        <v>12.277199800466445</v>
      </c>
      <c r="BK233" s="424">
        <v>10.135643959254605</v>
      </c>
      <c r="BL233" s="481">
        <v>0</v>
      </c>
      <c r="BM233" s="489">
        <v>518.00451353023811</v>
      </c>
      <c r="BN233" s="424">
        <v>308.44741258133644</v>
      </c>
      <c r="BO233" s="424">
        <v>154.28118034920084</v>
      </c>
      <c r="BP233" s="424">
        <v>118.76537327088644</v>
      </c>
      <c r="BQ233" s="481">
        <v>59.490422836489671</v>
      </c>
      <c r="BR233" s="489">
        <v>86.316399843667227</v>
      </c>
      <c r="BS233" s="424">
        <v>311.10135084647237</v>
      </c>
      <c r="BT233" s="424">
        <v>33.806915742487774</v>
      </c>
      <c r="BU233" s="424">
        <v>654.9990731930551</v>
      </c>
      <c r="BV233" s="940">
        <v>189.54113905857466</v>
      </c>
      <c r="BW233" s="1023"/>
      <c r="BX233" s="1023"/>
      <c r="BY233" s="1024"/>
      <c r="BZ233" s="1024"/>
      <c r="CA233" s="1024"/>
      <c r="CB233" s="1024"/>
      <c r="CC233" s="1024"/>
      <c r="CD233" s="1024"/>
      <c r="CE233" s="1024"/>
      <c r="CF233" s="1024"/>
      <c r="CG233" s="1024"/>
      <c r="CH233" s="1024"/>
      <c r="CI233" s="1024"/>
      <c r="CJ233" s="1024"/>
      <c r="CK233" s="1024"/>
      <c r="CL233" s="1024"/>
      <c r="CM233" s="1024"/>
      <c r="CN233" s="1024"/>
      <c r="CO233" s="1024"/>
      <c r="CP233" s="1024"/>
      <c r="CQ233" s="1024"/>
      <c r="CR233" s="1024"/>
      <c r="CS233" s="1024"/>
      <c r="CT233" s="1024"/>
      <c r="CU233" s="1024"/>
      <c r="CV233" s="1024"/>
      <c r="CW233" s="1024"/>
      <c r="CX233" s="1024"/>
      <c r="CY233" s="1024"/>
      <c r="CZ233" s="1024"/>
    </row>
    <row r="234" s="133" customFormat="true" ht="15" customHeight="true" x14ac:dyDescent="0.2">
      <c r="A234" s="1312"/>
      <c r="B234" s="296" t="s">
        <v>187</v>
      </c>
      <c r="C234" s="369">
        <v>2.9694852532723668</v>
      </c>
      <c r="D234" s="370">
        <v>2.8241234406081004</v>
      </c>
      <c r="E234" s="370">
        <v>0.47859842211281645</v>
      </c>
      <c r="F234" s="370">
        <v>0.76414111187149991</v>
      </c>
      <c r="G234" s="371">
        <v>1.3648191859305361</v>
      </c>
      <c r="H234" s="372">
        <v>11.484282922288461</v>
      </c>
      <c r="I234" s="370">
        <v>0.82160498665307857</v>
      </c>
      <c r="J234" s="370">
        <v>1.2820679886091819</v>
      </c>
      <c r="K234" s="370">
        <v>0.45622230124633173</v>
      </c>
      <c r="L234" s="373">
        <v>3.1981437443534668</v>
      </c>
      <c r="M234" s="374">
        <v>2.3109825950713776</v>
      </c>
      <c r="N234" s="370">
        <v>1.6420557188859712</v>
      </c>
      <c r="O234" s="370">
        <v>0.50234482276538805</v>
      </c>
      <c r="P234" s="370">
        <v>0.61498333249854042</v>
      </c>
      <c r="Q234" s="373">
        <v>0.66971666524501827</v>
      </c>
      <c r="R234" s="374">
        <v>1.1553199694214098</v>
      </c>
      <c r="S234" s="370">
        <v>1.8715190908897832</v>
      </c>
      <c r="T234" s="370">
        <v>3.8376126732680733</v>
      </c>
      <c r="U234" s="370">
        <v>1.8326697683265285</v>
      </c>
      <c r="V234" s="821">
        <v>0.92207051944971574</v>
      </c>
      <c r="W234" s="890"/>
      <c r="X234" s="890"/>
      <c r="Y234" s="891"/>
      <c r="Z234" s="891"/>
      <c r="AA234" s="891"/>
      <c r="AB234" s="891"/>
      <c r="AC234" s="891"/>
      <c r="AD234" s="891"/>
      <c r="AE234" s="891"/>
      <c r="AF234" s="891"/>
      <c r="AG234" s="891"/>
      <c r="AH234" s="891"/>
      <c r="AI234" s="891"/>
      <c r="AJ234" s="891"/>
      <c r="AK234" s="891"/>
      <c r="AL234" s="891"/>
      <c r="AM234" s="891"/>
      <c r="AN234" s="891"/>
      <c r="AO234" s="891"/>
      <c r="AP234" s="891"/>
      <c r="AQ234" s="891"/>
      <c r="AR234" s="891"/>
      <c r="AS234" s="891"/>
      <c r="AT234" s="891"/>
      <c r="AU234" s="891"/>
      <c r="AV234" s="891"/>
      <c r="AW234" s="891"/>
      <c r="AX234" s="891"/>
      <c r="AY234" s="891"/>
      <c r="AZ234" s="232"/>
      <c r="BA234" s="1296"/>
      <c r="BB234" s="178" t="s">
        <v>187</v>
      </c>
      <c r="BC234" s="480">
        <v>78.604247001393247</v>
      </c>
      <c r="BD234" s="424">
        <v>74.765817646442287</v>
      </c>
      <c r="BE234" s="424">
        <v>12.65097364793635</v>
      </c>
      <c r="BF234" s="424">
        <v>20.28177157816031</v>
      </c>
      <c r="BG234" s="481">
        <v>36.03307784388744</v>
      </c>
      <c r="BH234" s="489">
        <v>70.244227087298071</v>
      </c>
      <c r="BI234" s="424">
        <v>4.9899474258629013</v>
      </c>
      <c r="BJ234" s="424">
        <v>7.8086203231068163</v>
      </c>
      <c r="BK234" s="424">
        <v>2.7866277606029484</v>
      </c>
      <c r="BL234" s="481">
        <v>19.561968097224117</v>
      </c>
      <c r="BM234" s="489">
        <v>47.235061541464695</v>
      </c>
      <c r="BN234" s="424">
        <v>33.318884223412525</v>
      </c>
      <c r="BO234" s="424">
        <v>10.232918017733722</v>
      </c>
      <c r="BP234" s="424">
        <v>12.473151255053494</v>
      </c>
      <c r="BQ234" s="481">
        <v>13.684481986060373</v>
      </c>
      <c r="BR234" s="489">
        <v>8.3149497306745239</v>
      </c>
      <c r="BS234" s="424">
        <v>17.603168879038183</v>
      </c>
      <c r="BT234" s="424">
        <v>6.2389976899810833</v>
      </c>
      <c r="BU234" s="424">
        <v>171.02511573595623</v>
      </c>
      <c r="BV234" s="940">
        <v>19.153655682169642</v>
      </c>
      <c r="BW234" s="1023"/>
      <c r="BX234" s="1023"/>
      <c r="BY234" s="1024"/>
      <c r="BZ234" s="1024"/>
      <c r="CA234" s="1024"/>
      <c r="CB234" s="1024"/>
      <c r="CC234" s="1024"/>
      <c r="CD234" s="1024"/>
      <c r="CE234" s="1024"/>
      <c r="CF234" s="1024"/>
      <c r="CG234" s="1024"/>
      <c r="CH234" s="1024"/>
      <c r="CI234" s="1024"/>
      <c r="CJ234" s="1024"/>
      <c r="CK234" s="1024"/>
      <c r="CL234" s="1024"/>
      <c r="CM234" s="1024"/>
      <c r="CN234" s="1024"/>
      <c r="CO234" s="1024"/>
      <c r="CP234" s="1024"/>
      <c r="CQ234" s="1024"/>
      <c r="CR234" s="1024"/>
      <c r="CS234" s="1024"/>
      <c r="CT234" s="1024"/>
      <c r="CU234" s="1024"/>
      <c r="CV234" s="1024"/>
      <c r="CW234" s="1024"/>
      <c r="CX234" s="1024"/>
      <c r="CY234" s="1024"/>
      <c r="CZ234" s="1024"/>
    </row>
    <row r="235" s="133" customFormat="true" ht="15" customHeight="true" x14ac:dyDescent="0.2">
      <c r="A235" s="1312"/>
      <c r="B235" s="296" t="s">
        <v>188</v>
      </c>
      <c r="C235" s="369">
        <v>2.2270087755883496</v>
      </c>
      <c r="D235" s="370">
        <v>2.0410792938213049</v>
      </c>
      <c r="E235" s="370">
        <v>1.4229101594741069</v>
      </c>
      <c r="F235" s="370">
        <v>1.7967378224546531</v>
      </c>
      <c r="G235" s="371">
        <v>2.5856112889457443</v>
      </c>
      <c r="H235" s="372">
        <v>3.6802722315133685</v>
      </c>
      <c r="I235" s="370">
        <v>1.567591849678512</v>
      </c>
      <c r="J235" s="370">
        <v>0.42159840983839886</v>
      </c>
      <c r="K235" s="370">
        <v>0</v>
      </c>
      <c r="L235" s="373">
        <v>2.7290155359920862</v>
      </c>
      <c r="M235" s="374">
        <v>2.8841573896151012</v>
      </c>
      <c r="N235" s="370">
        <v>1.5536443799662811</v>
      </c>
      <c r="O235" s="370">
        <v>1.1002335659877356</v>
      </c>
      <c r="P235" s="370">
        <v>2.5047045042539477</v>
      </c>
      <c r="Q235" s="373">
        <v>2.5238862797997306</v>
      </c>
      <c r="R235" s="374">
        <v>0.345525048158139</v>
      </c>
      <c r="S235" s="370">
        <v>0</v>
      </c>
      <c r="T235" s="370">
        <v>1.9693012402296688</v>
      </c>
      <c r="U235" s="370">
        <v>2.6940950225592197</v>
      </c>
      <c r="V235" s="821">
        <v>0.45487629244338901</v>
      </c>
      <c r="W235" s="890"/>
      <c r="X235" s="890"/>
      <c r="Y235" s="891"/>
      <c r="Z235" s="891"/>
      <c r="AA235" s="891"/>
      <c r="AB235" s="891"/>
      <c r="AC235" s="891"/>
      <c r="AD235" s="891"/>
      <c r="AE235" s="891"/>
      <c r="AF235" s="891"/>
      <c r="AG235" s="891"/>
      <c r="AH235" s="891"/>
      <c r="AI235" s="891"/>
      <c r="AJ235" s="891"/>
      <c r="AK235" s="891"/>
      <c r="AL235" s="891"/>
      <c r="AM235" s="891"/>
      <c r="AN235" s="891"/>
      <c r="AO235" s="891"/>
      <c r="AP235" s="891"/>
      <c r="AQ235" s="891"/>
      <c r="AR235" s="891"/>
      <c r="AS235" s="891"/>
      <c r="AT235" s="891"/>
      <c r="AU235" s="891"/>
      <c r="AV235" s="891"/>
      <c r="AW235" s="891"/>
      <c r="AX235" s="891"/>
      <c r="AY235" s="891"/>
      <c r="AZ235" s="232"/>
      <c r="BA235" s="1296"/>
      <c r="BB235" s="178" t="s">
        <v>188</v>
      </c>
      <c r="BC235" s="480">
        <v>58.950401480428177</v>
      </c>
      <c r="BD235" s="424">
        <v>54.035514202209889</v>
      </c>
      <c r="BE235" s="424">
        <v>37.612324026100843</v>
      </c>
      <c r="BF235" s="424">
        <v>47.688869941334147</v>
      </c>
      <c r="BG235" s="481">
        <v>68.263645330494342</v>
      </c>
      <c r="BH235" s="489">
        <v>22.510580775729245</v>
      </c>
      <c r="BI235" s="424">
        <v>9.5206346628588161</v>
      </c>
      <c r="BJ235" s="424">
        <v>2.5678060294017548</v>
      </c>
      <c r="BK235" s="424">
        <v>0</v>
      </c>
      <c r="BL235" s="481">
        <v>16.692468856711255</v>
      </c>
      <c r="BM235" s="489">
        <v>58.950401480428177</v>
      </c>
      <c r="BN235" s="424">
        <v>31.524933426480644</v>
      </c>
      <c r="BO235" s="424">
        <v>22.412094981158923</v>
      </c>
      <c r="BP235" s="424">
        <v>50.800658294015498</v>
      </c>
      <c r="BQ235" s="481">
        <v>51.571176473783076</v>
      </c>
      <c r="BR235" s="489">
        <v>2.4867772410812261</v>
      </c>
      <c r="BS235" s="424">
        <v>0</v>
      </c>
      <c r="BT235" s="424">
        <v>3.2015909198587131</v>
      </c>
      <c r="BU235" s="424">
        <v>251.41349576448107</v>
      </c>
      <c r="BV235" s="940">
        <v>9.4488910551463619</v>
      </c>
      <c r="BW235" s="1023"/>
      <c r="BX235" s="1023"/>
      <c r="BY235" s="1024"/>
      <c r="BZ235" s="1024"/>
      <c r="CA235" s="1024"/>
      <c r="CB235" s="1024"/>
      <c r="CC235" s="1024"/>
      <c r="CD235" s="1024"/>
      <c r="CE235" s="1024"/>
      <c r="CF235" s="1024"/>
      <c r="CG235" s="1024"/>
      <c r="CH235" s="1024"/>
      <c r="CI235" s="1024"/>
      <c r="CJ235" s="1024"/>
      <c r="CK235" s="1024"/>
      <c r="CL235" s="1024"/>
      <c r="CM235" s="1024"/>
      <c r="CN235" s="1024"/>
      <c r="CO235" s="1024"/>
      <c r="CP235" s="1024"/>
      <c r="CQ235" s="1024"/>
      <c r="CR235" s="1024"/>
      <c r="CS235" s="1024"/>
      <c r="CT235" s="1024"/>
      <c r="CU235" s="1024"/>
      <c r="CV235" s="1024"/>
      <c r="CW235" s="1024"/>
      <c r="CX235" s="1024"/>
      <c r="CY235" s="1024"/>
      <c r="CZ235" s="1024"/>
    </row>
    <row r="236" s="133" customFormat="true" ht="15" customHeight="true" x14ac:dyDescent="0.2">
      <c r="A236" s="1313"/>
      <c r="B236" s="296" t="s">
        <v>189</v>
      </c>
      <c r="C236" s="369">
        <v>0.10226359191886662</v>
      </c>
      <c r="D236" s="370">
        <v>0.37740138212893842</v>
      </c>
      <c r="E236" s="370">
        <v>0</v>
      </c>
      <c r="F236" s="370">
        <v>0.12064207169277565</v>
      </c>
      <c r="G236" s="371">
        <v>0.37524728607655422</v>
      </c>
      <c r="H236" s="372">
        <v>0</v>
      </c>
      <c r="I236" s="370">
        <v>0</v>
      </c>
      <c r="J236" s="370">
        <v>0.10938769552563862</v>
      </c>
      <c r="K236" s="370">
        <v>0.79164017657092778</v>
      </c>
      <c r="L236" s="373">
        <v>0</v>
      </c>
      <c r="M236" s="374">
        <v>0.13243966416048877</v>
      </c>
      <c r="N236" s="370">
        <v>0.49240260089786708</v>
      </c>
      <c r="O236" s="370">
        <v>0</v>
      </c>
      <c r="P236" s="370">
        <v>0.12502802911514782</v>
      </c>
      <c r="Q236" s="373">
        <v>0.24820639567194755</v>
      </c>
      <c r="R236" s="374">
        <v>0</v>
      </c>
      <c r="S236" s="370">
        <v>0.14974875431742218</v>
      </c>
      <c r="T236" s="370">
        <v>0.25808506282212185</v>
      </c>
      <c r="U236" s="370">
        <v>0.23244613414243864</v>
      </c>
      <c r="V236" s="821">
        <v>0.11011722021203613</v>
      </c>
      <c r="W236" s="890"/>
      <c r="X236" s="890"/>
      <c r="Y236" s="891"/>
      <c r="Z236" s="891"/>
      <c r="AA236" s="891"/>
      <c r="AB236" s="891"/>
      <c r="AC236" s="891"/>
      <c r="AD236" s="891"/>
      <c r="AE236" s="891"/>
      <c r="AF236" s="891"/>
      <c r="AG236" s="891"/>
      <c r="AH236" s="891"/>
      <c r="AI236" s="891"/>
      <c r="AJ236" s="891"/>
      <c r="AK236" s="891"/>
      <c r="AL236" s="891"/>
      <c r="AM236" s="891"/>
      <c r="AN236" s="891"/>
      <c r="AO236" s="891"/>
      <c r="AP236" s="891"/>
      <c r="AQ236" s="891"/>
      <c r="AR236" s="891"/>
      <c r="AS236" s="891"/>
      <c r="AT236" s="891"/>
      <c r="AU236" s="891"/>
      <c r="AV236" s="891"/>
      <c r="AW236" s="891"/>
      <c r="AX236" s="891"/>
      <c r="AY236" s="891"/>
      <c r="AZ236" s="232"/>
      <c r="BA236" s="1297"/>
      <c r="BB236" s="178" t="s">
        <v>189</v>
      </c>
      <c r="BC236" s="480">
        <v>2.7069852020925262</v>
      </c>
      <c r="BD236" s="424">
        <v>9.9913206731826723</v>
      </c>
      <c r="BE236" s="424">
        <v>0</v>
      </c>
      <c r="BF236" s="424">
        <v>3.2020721078548409</v>
      </c>
      <c r="BG236" s="481">
        <v>9.9070373638432692</v>
      </c>
      <c r="BH236" s="489">
        <v>0</v>
      </c>
      <c r="BI236" s="424">
        <v>0</v>
      </c>
      <c r="BJ236" s="424">
        <v>0.66624156438532023</v>
      </c>
      <c r="BK236" s="424">
        <v>4.8353762769042286</v>
      </c>
      <c r="BL236" s="481">
        <v>0</v>
      </c>
      <c r="BM236" s="489">
        <v>2.7069852020925262</v>
      </c>
      <c r="BN236" s="424">
        <v>9.9913206731826723</v>
      </c>
      <c r="BO236" s="424">
        <v>0</v>
      </c>
      <c r="BP236" s="424">
        <v>2.5358305434695207</v>
      </c>
      <c r="BQ236" s="481">
        <v>5.0716610869390415</v>
      </c>
      <c r="BR236" s="489">
        <v>0</v>
      </c>
      <c r="BS236" s="424">
        <v>1.4085096029781414</v>
      </c>
      <c r="BT236" s="424">
        <v>0.4195817159928798</v>
      </c>
      <c r="BU236" s="424">
        <v>21.691920541902643</v>
      </c>
      <c r="BV236" s="940">
        <v>2.2874034860996466</v>
      </c>
      <c r="BW236" s="1023"/>
      <c r="BX236" s="1023"/>
      <c r="BY236" s="1024"/>
      <c r="BZ236" s="1024"/>
      <c r="CA236" s="1024"/>
      <c r="CB236" s="1024"/>
      <c r="CC236" s="1024"/>
      <c r="CD236" s="1024"/>
      <c r="CE236" s="1024"/>
      <c r="CF236" s="1024"/>
      <c r="CG236" s="1024"/>
      <c r="CH236" s="1024"/>
      <c r="CI236" s="1024"/>
      <c r="CJ236" s="1024"/>
      <c r="CK236" s="1024"/>
      <c r="CL236" s="1024"/>
      <c r="CM236" s="1024"/>
      <c r="CN236" s="1024"/>
      <c r="CO236" s="1024"/>
      <c r="CP236" s="1024"/>
      <c r="CQ236" s="1024"/>
      <c r="CR236" s="1024"/>
      <c r="CS236" s="1024"/>
      <c r="CT236" s="1024"/>
      <c r="CU236" s="1024"/>
      <c r="CV236" s="1024"/>
      <c r="CW236" s="1024"/>
      <c r="CX236" s="1024"/>
      <c r="CY236" s="1024"/>
      <c r="CZ236" s="1024"/>
    </row>
    <row r="237" s="133" customFormat="true" ht="15" customHeight="true" x14ac:dyDescent="0.2">
      <c r="A237" s="711"/>
      <c r="B237" s="296"/>
      <c r="C237" s="369"/>
      <c r="D237" s="370"/>
      <c r="E237" s="370"/>
      <c r="F237" s="370"/>
      <c r="G237" s="371"/>
      <c r="H237" s="372"/>
      <c r="I237" s="370"/>
      <c r="J237" s="370"/>
      <c r="K237" s="370"/>
      <c r="L237" s="373"/>
      <c r="M237" s="374"/>
      <c r="N237" s="370"/>
      <c r="O237" s="370"/>
      <c r="P237" s="370"/>
      <c r="Q237" s="373"/>
      <c r="R237" s="374"/>
      <c r="S237" s="370"/>
      <c r="T237" s="370"/>
      <c r="U237" s="370"/>
      <c r="V237" s="821"/>
      <c r="W237" s="890"/>
      <c r="X237" s="890"/>
      <c r="Y237" s="891"/>
      <c r="Z237" s="891"/>
      <c r="AA237" s="891"/>
      <c r="AB237" s="891"/>
      <c r="AC237" s="891"/>
      <c r="AD237" s="891"/>
      <c r="AE237" s="891"/>
      <c r="AF237" s="891"/>
      <c r="AG237" s="891"/>
      <c r="AH237" s="891"/>
      <c r="AI237" s="891"/>
      <c r="AJ237" s="891"/>
      <c r="AK237" s="891"/>
      <c r="AL237" s="891"/>
      <c r="AM237" s="891"/>
      <c r="AN237" s="891"/>
      <c r="AO237" s="891"/>
      <c r="AP237" s="891"/>
      <c r="AQ237" s="891"/>
      <c r="AR237" s="891"/>
      <c r="AS237" s="891"/>
      <c r="AT237" s="891"/>
      <c r="AU237" s="891"/>
      <c r="AV237" s="891"/>
      <c r="AW237" s="891"/>
      <c r="AX237" s="891"/>
      <c r="AY237" s="891"/>
      <c r="AZ237" s="232"/>
      <c r="BA237" s="712"/>
      <c r="BB237" s="178"/>
      <c r="BC237" s="480"/>
      <c r="BD237" s="424"/>
      <c r="BE237" s="424"/>
      <c r="BF237" s="424"/>
      <c r="BG237" s="481"/>
      <c r="BH237" s="489"/>
      <c r="BI237" s="424"/>
      <c r="BJ237" s="424"/>
      <c r="BK237" s="424"/>
      <c r="BL237" s="481"/>
      <c r="BM237" s="489"/>
      <c r="BN237" s="424"/>
      <c r="BO237" s="424"/>
      <c r="BP237" s="424"/>
      <c r="BQ237" s="481"/>
      <c r="BR237" s="489"/>
      <c r="BS237" s="424"/>
      <c r="BT237" s="424"/>
      <c r="BU237" s="424"/>
      <c r="BV237" s="940"/>
      <c r="BW237" s="1023"/>
      <c r="BX237" s="1023"/>
      <c r="BY237" s="1024"/>
      <c r="BZ237" s="1024"/>
      <c r="CA237" s="1024"/>
      <c r="CB237" s="1024"/>
      <c r="CC237" s="1024"/>
      <c r="CD237" s="1024"/>
      <c r="CE237" s="1024"/>
      <c r="CF237" s="1024"/>
      <c r="CG237" s="1024"/>
      <c r="CH237" s="1024"/>
      <c r="CI237" s="1024"/>
      <c r="CJ237" s="1024"/>
      <c r="CK237" s="1024"/>
      <c r="CL237" s="1024"/>
      <c r="CM237" s="1024"/>
      <c r="CN237" s="1024"/>
      <c r="CO237" s="1024"/>
      <c r="CP237" s="1024"/>
      <c r="CQ237" s="1024"/>
      <c r="CR237" s="1024"/>
      <c r="CS237" s="1024"/>
      <c r="CT237" s="1024"/>
      <c r="CU237" s="1024"/>
      <c r="CV237" s="1024"/>
      <c r="CW237" s="1024"/>
      <c r="CX237" s="1024"/>
      <c r="CY237" s="1024"/>
      <c r="CZ237" s="1024"/>
    </row>
    <row r="238" s="133" customFormat="true" ht="15" customHeight="true" x14ac:dyDescent="0.2">
      <c r="A238" s="711"/>
      <c r="B238" s="296"/>
      <c r="C238" s="369"/>
      <c r="D238" s="370"/>
      <c r="E238" s="370"/>
      <c r="F238" s="370"/>
      <c r="G238" s="371"/>
      <c r="H238" s="372"/>
      <c r="I238" s="370"/>
      <c r="J238" s="370"/>
      <c r="K238" s="370"/>
      <c r="L238" s="373"/>
      <c r="M238" s="374"/>
      <c r="N238" s="370"/>
      <c r="O238" s="370"/>
      <c r="P238" s="370"/>
      <c r="Q238" s="373"/>
      <c r="R238" s="374"/>
      <c r="S238" s="370"/>
      <c r="T238" s="370"/>
      <c r="U238" s="370"/>
      <c r="V238" s="821"/>
      <c r="W238" s="890"/>
      <c r="X238" s="890"/>
      <c r="Y238" s="891"/>
      <c r="Z238" s="891"/>
      <c r="AA238" s="891"/>
      <c r="AB238" s="891"/>
      <c r="AC238" s="891"/>
      <c r="AD238" s="891"/>
      <c r="AE238" s="891"/>
      <c r="AF238" s="891"/>
      <c r="AG238" s="891"/>
      <c r="AH238" s="891"/>
      <c r="AI238" s="891"/>
      <c r="AJ238" s="891"/>
      <c r="AK238" s="891"/>
      <c r="AL238" s="891"/>
      <c r="AM238" s="891"/>
      <c r="AN238" s="891"/>
      <c r="AO238" s="891"/>
      <c r="AP238" s="891"/>
      <c r="AQ238" s="891"/>
      <c r="AR238" s="891"/>
      <c r="AS238" s="891"/>
      <c r="AT238" s="891"/>
      <c r="AU238" s="891"/>
      <c r="AV238" s="891"/>
      <c r="AW238" s="891"/>
      <c r="AX238" s="891"/>
      <c r="AY238" s="891"/>
      <c r="AZ238" s="232"/>
      <c r="BA238" s="712"/>
      <c r="BB238" s="178"/>
      <c r="BC238" s="480"/>
      <c r="BD238" s="424"/>
      <c r="BE238" s="424"/>
      <c r="BF238" s="424"/>
      <c r="BG238" s="481"/>
      <c r="BH238" s="489"/>
      <c r="BI238" s="424"/>
      <c r="BJ238" s="424"/>
      <c r="BK238" s="424"/>
      <c r="BL238" s="481"/>
      <c r="BM238" s="489"/>
      <c r="BN238" s="424"/>
      <c r="BO238" s="424"/>
      <c r="BP238" s="424"/>
      <c r="BQ238" s="481"/>
      <c r="BR238" s="489"/>
      <c r="BS238" s="424"/>
      <c r="BT238" s="424"/>
      <c r="BU238" s="424"/>
      <c r="BV238" s="940"/>
      <c r="BW238" s="1023"/>
      <c r="BX238" s="1023"/>
      <c r="BY238" s="1024"/>
      <c r="BZ238" s="1024"/>
      <c r="CA238" s="1024"/>
      <c r="CB238" s="1024"/>
      <c r="CC238" s="1024"/>
      <c r="CD238" s="1024"/>
      <c r="CE238" s="1024"/>
      <c r="CF238" s="1024"/>
      <c r="CG238" s="1024"/>
      <c r="CH238" s="1024"/>
      <c r="CI238" s="1024"/>
      <c r="CJ238" s="1024"/>
      <c r="CK238" s="1024"/>
      <c r="CL238" s="1024"/>
      <c r="CM238" s="1024"/>
      <c r="CN238" s="1024"/>
      <c r="CO238" s="1024"/>
      <c r="CP238" s="1024"/>
      <c r="CQ238" s="1024"/>
      <c r="CR238" s="1024"/>
      <c r="CS238" s="1024"/>
      <c r="CT238" s="1024"/>
      <c r="CU238" s="1024"/>
      <c r="CV238" s="1024"/>
      <c r="CW238" s="1024"/>
      <c r="CX238" s="1024"/>
      <c r="CY238" s="1024"/>
      <c r="CZ238" s="1024"/>
    </row>
    <row r="239" s="133" customFormat="true" ht="15" customHeight="true" x14ac:dyDescent="0.2">
      <c r="A239" s="711"/>
      <c r="B239" s="296"/>
      <c r="C239" s="369"/>
      <c r="D239" s="370"/>
      <c r="E239" s="370"/>
      <c r="F239" s="370"/>
      <c r="G239" s="371"/>
      <c r="H239" s="372"/>
      <c r="I239" s="370"/>
      <c r="J239" s="370"/>
      <c r="K239" s="370"/>
      <c r="L239" s="373"/>
      <c r="M239" s="374"/>
      <c r="N239" s="370"/>
      <c r="O239" s="370"/>
      <c r="P239" s="370"/>
      <c r="Q239" s="373"/>
      <c r="R239" s="374"/>
      <c r="S239" s="370"/>
      <c r="T239" s="370"/>
      <c r="U239" s="370"/>
      <c r="V239" s="821"/>
      <c r="W239" s="890"/>
      <c r="X239" s="890"/>
      <c r="Y239" s="891"/>
      <c r="Z239" s="891"/>
      <c r="AA239" s="891"/>
      <c r="AB239" s="891"/>
      <c r="AC239" s="891"/>
      <c r="AD239" s="891"/>
      <c r="AE239" s="891"/>
      <c r="AF239" s="891"/>
      <c r="AG239" s="891"/>
      <c r="AH239" s="891"/>
      <c r="AI239" s="891"/>
      <c r="AJ239" s="891"/>
      <c r="AK239" s="891"/>
      <c r="AL239" s="891"/>
      <c r="AM239" s="891"/>
      <c r="AN239" s="891"/>
      <c r="AO239" s="891"/>
      <c r="AP239" s="891"/>
      <c r="AQ239" s="891"/>
      <c r="AR239" s="891"/>
      <c r="AS239" s="891"/>
      <c r="AT239" s="891"/>
      <c r="AU239" s="891"/>
      <c r="AV239" s="891"/>
      <c r="AW239" s="891"/>
      <c r="AX239" s="891"/>
      <c r="AY239" s="891"/>
      <c r="AZ239" s="232"/>
      <c r="BA239" s="712"/>
      <c r="BB239" s="178"/>
      <c r="BC239" s="480"/>
      <c r="BD239" s="424"/>
      <c r="BE239" s="424"/>
      <c r="BF239" s="424"/>
      <c r="BG239" s="481"/>
      <c r="BH239" s="489"/>
      <c r="BI239" s="424"/>
      <c r="BJ239" s="424"/>
      <c r="BK239" s="424"/>
      <c r="BL239" s="481"/>
      <c r="BM239" s="489"/>
      <c r="BN239" s="424"/>
      <c r="BO239" s="424"/>
      <c r="BP239" s="424"/>
      <c r="BQ239" s="481"/>
      <c r="BR239" s="489"/>
      <c r="BS239" s="424"/>
      <c r="BT239" s="424"/>
      <c r="BU239" s="424"/>
      <c r="BV239" s="940"/>
      <c r="BW239" s="1023"/>
      <c r="BX239" s="1023"/>
      <c r="BY239" s="1024"/>
      <c r="BZ239" s="1024"/>
      <c r="CA239" s="1024"/>
      <c r="CB239" s="1024"/>
      <c r="CC239" s="1024"/>
      <c r="CD239" s="1024"/>
      <c r="CE239" s="1024"/>
      <c r="CF239" s="1024"/>
      <c r="CG239" s="1024"/>
      <c r="CH239" s="1024"/>
      <c r="CI239" s="1024"/>
      <c r="CJ239" s="1024"/>
      <c r="CK239" s="1024"/>
      <c r="CL239" s="1024"/>
      <c r="CM239" s="1024"/>
      <c r="CN239" s="1024"/>
      <c r="CO239" s="1024"/>
      <c r="CP239" s="1024"/>
      <c r="CQ239" s="1024"/>
      <c r="CR239" s="1024"/>
      <c r="CS239" s="1024"/>
      <c r="CT239" s="1024"/>
      <c r="CU239" s="1024"/>
      <c r="CV239" s="1024"/>
      <c r="CW239" s="1024"/>
      <c r="CX239" s="1024"/>
      <c r="CY239" s="1024"/>
      <c r="CZ239" s="1024"/>
    </row>
    <row r="240" s="133" customFormat="true" ht="15" customHeight="true" x14ac:dyDescent="0.2">
      <c r="A240" s="711"/>
      <c r="B240" s="296"/>
      <c r="C240" s="369"/>
      <c r="D240" s="370"/>
      <c r="E240" s="370"/>
      <c r="F240" s="370"/>
      <c r="G240" s="371"/>
      <c r="H240" s="372"/>
      <c r="I240" s="370"/>
      <c r="J240" s="370"/>
      <c r="K240" s="370"/>
      <c r="L240" s="373"/>
      <c r="M240" s="374"/>
      <c r="N240" s="370"/>
      <c r="O240" s="370"/>
      <c r="P240" s="370"/>
      <c r="Q240" s="373"/>
      <c r="R240" s="374"/>
      <c r="S240" s="370"/>
      <c r="T240" s="370"/>
      <c r="U240" s="370"/>
      <c r="V240" s="821"/>
      <c r="W240" s="890"/>
      <c r="X240" s="890"/>
      <c r="Y240" s="891"/>
      <c r="Z240" s="891"/>
      <c r="AA240" s="891"/>
      <c r="AB240" s="891"/>
      <c r="AC240" s="891"/>
      <c r="AD240" s="891"/>
      <c r="AE240" s="891"/>
      <c r="AF240" s="891"/>
      <c r="AG240" s="891"/>
      <c r="AH240" s="891"/>
      <c r="AI240" s="891"/>
      <c r="AJ240" s="891"/>
      <c r="AK240" s="891"/>
      <c r="AL240" s="891"/>
      <c r="AM240" s="891"/>
      <c r="AN240" s="891"/>
      <c r="AO240" s="891"/>
      <c r="AP240" s="891"/>
      <c r="AQ240" s="891"/>
      <c r="AR240" s="891"/>
      <c r="AS240" s="891"/>
      <c r="AT240" s="891"/>
      <c r="AU240" s="891"/>
      <c r="AV240" s="891"/>
      <c r="AW240" s="891"/>
      <c r="AX240" s="891"/>
      <c r="AY240" s="891"/>
      <c r="AZ240" s="232"/>
      <c r="BA240" s="712"/>
      <c r="BB240" s="178"/>
      <c r="BC240" s="480"/>
      <c r="BD240" s="424"/>
      <c r="BE240" s="424"/>
      <c r="BF240" s="424"/>
      <c r="BG240" s="481"/>
      <c r="BH240" s="489"/>
      <c r="BI240" s="424"/>
      <c r="BJ240" s="424"/>
      <c r="BK240" s="424"/>
      <c r="BL240" s="481"/>
      <c r="BM240" s="489"/>
      <c r="BN240" s="424"/>
      <c r="BO240" s="424"/>
      <c r="BP240" s="424"/>
      <c r="BQ240" s="481"/>
      <c r="BR240" s="489"/>
      <c r="BS240" s="424"/>
      <c r="BT240" s="424"/>
      <c r="BU240" s="424"/>
      <c r="BV240" s="940"/>
      <c r="BW240" s="1023"/>
      <c r="BX240" s="1023"/>
      <c r="BY240" s="1024"/>
      <c r="BZ240" s="1024"/>
      <c r="CA240" s="1024"/>
      <c r="CB240" s="1024"/>
      <c r="CC240" s="1024"/>
      <c r="CD240" s="1024"/>
      <c r="CE240" s="1024"/>
      <c r="CF240" s="1024"/>
      <c r="CG240" s="1024"/>
      <c r="CH240" s="1024"/>
      <c r="CI240" s="1024"/>
      <c r="CJ240" s="1024"/>
      <c r="CK240" s="1024"/>
      <c r="CL240" s="1024"/>
      <c r="CM240" s="1024"/>
      <c r="CN240" s="1024"/>
      <c r="CO240" s="1024"/>
      <c r="CP240" s="1024"/>
      <c r="CQ240" s="1024"/>
      <c r="CR240" s="1024"/>
      <c r="CS240" s="1024"/>
      <c r="CT240" s="1024"/>
      <c r="CU240" s="1024"/>
      <c r="CV240" s="1024"/>
      <c r="CW240" s="1024"/>
      <c r="CX240" s="1024"/>
      <c r="CY240" s="1024"/>
      <c r="CZ240" s="1024"/>
    </row>
    <row r="241" s="133" customFormat="true" ht="15" customHeight="true" x14ac:dyDescent="0.2">
      <c r="A241" s="711"/>
      <c r="B241" s="296"/>
      <c r="C241" s="369"/>
      <c r="D241" s="370"/>
      <c r="E241" s="370"/>
      <c r="F241" s="370"/>
      <c r="G241" s="371"/>
      <c r="H241" s="372"/>
      <c r="I241" s="370"/>
      <c r="J241" s="370"/>
      <c r="K241" s="370"/>
      <c r="L241" s="373"/>
      <c r="M241" s="374"/>
      <c r="N241" s="370"/>
      <c r="O241" s="370"/>
      <c r="P241" s="370"/>
      <c r="Q241" s="373"/>
      <c r="R241" s="374"/>
      <c r="S241" s="370"/>
      <c r="T241" s="370"/>
      <c r="U241" s="370"/>
      <c r="V241" s="821"/>
      <c r="W241" s="890"/>
      <c r="X241" s="890"/>
      <c r="Y241" s="891"/>
      <c r="Z241" s="891"/>
      <c r="AA241" s="891"/>
      <c r="AB241" s="891"/>
      <c r="AC241" s="891"/>
      <c r="AD241" s="891"/>
      <c r="AE241" s="891"/>
      <c r="AF241" s="891"/>
      <c r="AG241" s="891"/>
      <c r="AH241" s="891"/>
      <c r="AI241" s="891"/>
      <c r="AJ241" s="891"/>
      <c r="AK241" s="891"/>
      <c r="AL241" s="891"/>
      <c r="AM241" s="891"/>
      <c r="AN241" s="891"/>
      <c r="AO241" s="891"/>
      <c r="AP241" s="891"/>
      <c r="AQ241" s="891"/>
      <c r="AR241" s="891"/>
      <c r="AS241" s="891"/>
      <c r="AT241" s="891"/>
      <c r="AU241" s="891"/>
      <c r="AV241" s="891"/>
      <c r="AW241" s="891"/>
      <c r="AX241" s="891"/>
      <c r="AY241" s="891"/>
      <c r="AZ241" s="232"/>
      <c r="BA241" s="712"/>
      <c r="BB241" s="178"/>
      <c r="BC241" s="480"/>
      <c r="BD241" s="424"/>
      <c r="BE241" s="424"/>
      <c r="BF241" s="424"/>
      <c r="BG241" s="481"/>
      <c r="BH241" s="489"/>
      <c r="BI241" s="424"/>
      <c r="BJ241" s="424"/>
      <c r="BK241" s="424"/>
      <c r="BL241" s="481"/>
      <c r="BM241" s="489"/>
      <c r="BN241" s="424"/>
      <c r="BO241" s="424"/>
      <c r="BP241" s="424"/>
      <c r="BQ241" s="481"/>
      <c r="BR241" s="489"/>
      <c r="BS241" s="424"/>
      <c r="BT241" s="424"/>
      <c r="BU241" s="424"/>
      <c r="BV241" s="940"/>
      <c r="BW241" s="1023"/>
      <c r="BX241" s="1023"/>
      <c r="BY241" s="1024"/>
      <c r="BZ241" s="1024"/>
      <c r="CA241" s="1024"/>
      <c r="CB241" s="1024"/>
      <c r="CC241" s="1024"/>
      <c r="CD241" s="1024"/>
      <c r="CE241" s="1024"/>
      <c r="CF241" s="1024"/>
      <c r="CG241" s="1024"/>
      <c r="CH241" s="1024"/>
      <c r="CI241" s="1024"/>
      <c r="CJ241" s="1024"/>
      <c r="CK241" s="1024"/>
      <c r="CL241" s="1024"/>
      <c r="CM241" s="1024"/>
      <c r="CN241" s="1024"/>
      <c r="CO241" s="1024"/>
      <c r="CP241" s="1024"/>
      <c r="CQ241" s="1024"/>
      <c r="CR241" s="1024"/>
      <c r="CS241" s="1024"/>
      <c r="CT241" s="1024"/>
      <c r="CU241" s="1024"/>
      <c r="CV241" s="1024"/>
      <c r="CW241" s="1024"/>
      <c r="CX241" s="1024"/>
      <c r="CY241" s="1024"/>
      <c r="CZ241" s="1024"/>
    </row>
    <row r="242" s="133" customFormat="true" ht="15" customHeight="true" x14ac:dyDescent="0.2">
      <c r="A242" s="711"/>
      <c r="B242" s="296"/>
      <c r="C242" s="369"/>
      <c r="D242" s="370"/>
      <c r="E242" s="370"/>
      <c r="F242" s="370"/>
      <c r="G242" s="371"/>
      <c r="H242" s="372"/>
      <c r="I242" s="370"/>
      <c r="J242" s="370"/>
      <c r="K242" s="370"/>
      <c r="L242" s="373"/>
      <c r="M242" s="374"/>
      <c r="N242" s="370"/>
      <c r="O242" s="370"/>
      <c r="P242" s="370"/>
      <c r="Q242" s="373"/>
      <c r="R242" s="374"/>
      <c r="S242" s="370"/>
      <c r="T242" s="370"/>
      <c r="U242" s="370"/>
      <c r="V242" s="821"/>
      <c r="W242" s="890"/>
      <c r="X242" s="890"/>
      <c r="Y242" s="891"/>
      <c r="Z242" s="891"/>
      <c r="AA242" s="891"/>
      <c r="AB242" s="891"/>
      <c r="AC242" s="891"/>
      <c r="AD242" s="891"/>
      <c r="AE242" s="891"/>
      <c r="AF242" s="891"/>
      <c r="AG242" s="891"/>
      <c r="AH242" s="891"/>
      <c r="AI242" s="891"/>
      <c r="AJ242" s="891"/>
      <c r="AK242" s="891"/>
      <c r="AL242" s="891"/>
      <c r="AM242" s="891"/>
      <c r="AN242" s="891"/>
      <c r="AO242" s="891"/>
      <c r="AP242" s="891"/>
      <c r="AQ242" s="891"/>
      <c r="AR242" s="891"/>
      <c r="AS242" s="891"/>
      <c r="AT242" s="891"/>
      <c r="AU242" s="891"/>
      <c r="AV242" s="891"/>
      <c r="AW242" s="891"/>
      <c r="AX242" s="891"/>
      <c r="AY242" s="891"/>
      <c r="AZ242" s="232"/>
      <c r="BA242" s="712"/>
      <c r="BB242" s="178"/>
      <c r="BC242" s="480"/>
      <c r="BD242" s="424"/>
      <c r="BE242" s="424"/>
      <c r="BF242" s="424"/>
      <c r="BG242" s="481"/>
      <c r="BH242" s="489"/>
      <c r="BI242" s="424"/>
      <c r="BJ242" s="424"/>
      <c r="BK242" s="424"/>
      <c r="BL242" s="481"/>
      <c r="BM242" s="489"/>
      <c r="BN242" s="424"/>
      <c r="BO242" s="424"/>
      <c r="BP242" s="424"/>
      <c r="BQ242" s="481"/>
      <c r="BR242" s="489"/>
      <c r="BS242" s="424"/>
      <c r="BT242" s="424"/>
      <c r="BU242" s="424"/>
      <c r="BV242" s="940"/>
      <c r="BW242" s="1023"/>
      <c r="BX242" s="1023"/>
      <c r="BY242" s="1024"/>
      <c r="BZ242" s="1024"/>
      <c r="CA242" s="1024"/>
      <c r="CB242" s="1024"/>
      <c r="CC242" s="1024"/>
      <c r="CD242" s="1024"/>
      <c r="CE242" s="1024"/>
      <c r="CF242" s="1024"/>
      <c r="CG242" s="1024"/>
      <c r="CH242" s="1024"/>
      <c r="CI242" s="1024"/>
      <c r="CJ242" s="1024"/>
      <c r="CK242" s="1024"/>
      <c r="CL242" s="1024"/>
      <c r="CM242" s="1024"/>
      <c r="CN242" s="1024"/>
      <c r="CO242" s="1024"/>
      <c r="CP242" s="1024"/>
      <c r="CQ242" s="1024"/>
      <c r="CR242" s="1024"/>
      <c r="CS242" s="1024"/>
      <c r="CT242" s="1024"/>
      <c r="CU242" s="1024"/>
      <c r="CV242" s="1024"/>
      <c r="CW242" s="1024"/>
      <c r="CX242" s="1024"/>
      <c r="CY242" s="1024"/>
      <c r="CZ242" s="1024"/>
    </row>
    <row r="243" s="133" customFormat="true" ht="15" customHeight="true" x14ac:dyDescent="0.2">
      <c r="A243" s="711"/>
      <c r="B243" s="296"/>
      <c r="C243" s="369"/>
      <c r="D243" s="370"/>
      <c r="E243" s="370"/>
      <c r="F243" s="370"/>
      <c r="G243" s="371"/>
      <c r="H243" s="372"/>
      <c r="I243" s="370"/>
      <c r="J243" s="370"/>
      <c r="K243" s="370"/>
      <c r="L243" s="373"/>
      <c r="M243" s="374"/>
      <c r="N243" s="370"/>
      <c r="O243" s="370"/>
      <c r="P243" s="370"/>
      <c r="Q243" s="373"/>
      <c r="R243" s="374"/>
      <c r="S243" s="370"/>
      <c r="T243" s="370"/>
      <c r="U243" s="370"/>
      <c r="V243" s="821"/>
      <c r="W243" s="890"/>
      <c r="X243" s="890"/>
      <c r="Y243" s="891"/>
      <c r="Z243" s="891"/>
      <c r="AA243" s="891"/>
      <c r="AB243" s="891"/>
      <c r="AC243" s="891"/>
      <c r="AD243" s="891"/>
      <c r="AE243" s="891"/>
      <c r="AF243" s="891"/>
      <c r="AG243" s="891"/>
      <c r="AH243" s="891"/>
      <c r="AI243" s="891"/>
      <c r="AJ243" s="891"/>
      <c r="AK243" s="891"/>
      <c r="AL243" s="891"/>
      <c r="AM243" s="891"/>
      <c r="AN243" s="891"/>
      <c r="AO243" s="891"/>
      <c r="AP243" s="891"/>
      <c r="AQ243" s="891"/>
      <c r="AR243" s="891"/>
      <c r="AS243" s="891"/>
      <c r="AT243" s="891"/>
      <c r="AU243" s="891"/>
      <c r="AV243" s="891"/>
      <c r="AW243" s="891"/>
      <c r="AX243" s="891"/>
      <c r="AY243" s="891"/>
      <c r="AZ243" s="232"/>
      <c r="BA243" s="712"/>
      <c r="BB243" s="178"/>
      <c r="BC243" s="480"/>
      <c r="BD243" s="424"/>
      <c r="BE243" s="424"/>
      <c r="BF243" s="424"/>
      <c r="BG243" s="481"/>
      <c r="BH243" s="489"/>
      <c r="BI243" s="424"/>
      <c r="BJ243" s="424"/>
      <c r="BK243" s="424"/>
      <c r="BL243" s="481"/>
      <c r="BM243" s="489"/>
      <c r="BN243" s="424"/>
      <c r="BO243" s="424"/>
      <c r="BP243" s="424"/>
      <c r="BQ243" s="481"/>
      <c r="BR243" s="489"/>
      <c r="BS243" s="424"/>
      <c r="BT243" s="424"/>
      <c r="BU243" s="424"/>
      <c r="BV243" s="940"/>
      <c r="BW243" s="1023"/>
      <c r="BX243" s="1023"/>
      <c r="BY243" s="1024"/>
      <c r="BZ243" s="1024"/>
      <c r="CA243" s="1024"/>
      <c r="CB243" s="1024"/>
      <c r="CC243" s="1024"/>
      <c r="CD243" s="1024"/>
      <c r="CE243" s="1024"/>
      <c r="CF243" s="1024"/>
      <c r="CG243" s="1024"/>
      <c r="CH243" s="1024"/>
      <c r="CI243" s="1024"/>
      <c r="CJ243" s="1024"/>
      <c r="CK243" s="1024"/>
      <c r="CL243" s="1024"/>
      <c r="CM243" s="1024"/>
      <c r="CN243" s="1024"/>
      <c r="CO243" s="1024"/>
      <c r="CP243" s="1024"/>
      <c r="CQ243" s="1024"/>
      <c r="CR243" s="1024"/>
      <c r="CS243" s="1024"/>
      <c r="CT243" s="1024"/>
      <c r="CU243" s="1024"/>
      <c r="CV243" s="1024"/>
      <c r="CW243" s="1024"/>
      <c r="CX243" s="1024"/>
      <c r="CY243" s="1024"/>
      <c r="CZ243" s="1024"/>
    </row>
    <row r="244" s="133" customFormat="true" ht="15" customHeight="true" x14ac:dyDescent="0.2">
      <c r="A244" s="711"/>
      <c r="B244" s="296"/>
      <c r="C244" s="369"/>
      <c r="D244" s="370"/>
      <c r="E244" s="370"/>
      <c r="F244" s="370"/>
      <c r="G244" s="371"/>
      <c r="H244" s="372"/>
      <c r="I244" s="370"/>
      <c r="J244" s="370"/>
      <c r="K244" s="370"/>
      <c r="L244" s="373"/>
      <c r="M244" s="374"/>
      <c r="N244" s="370"/>
      <c r="O244" s="370"/>
      <c r="P244" s="370"/>
      <c r="Q244" s="373"/>
      <c r="R244" s="374"/>
      <c r="S244" s="370"/>
      <c r="T244" s="370"/>
      <c r="U244" s="370"/>
      <c r="V244" s="821"/>
      <c r="W244" s="890"/>
      <c r="X244" s="890"/>
      <c r="Y244" s="891"/>
      <c r="Z244" s="891"/>
      <c r="AA244" s="891"/>
      <c r="AB244" s="891"/>
      <c r="AC244" s="891"/>
      <c r="AD244" s="891"/>
      <c r="AE244" s="891"/>
      <c r="AF244" s="891"/>
      <c r="AG244" s="891"/>
      <c r="AH244" s="891"/>
      <c r="AI244" s="891"/>
      <c r="AJ244" s="891"/>
      <c r="AK244" s="891"/>
      <c r="AL244" s="891"/>
      <c r="AM244" s="891"/>
      <c r="AN244" s="891"/>
      <c r="AO244" s="891"/>
      <c r="AP244" s="891"/>
      <c r="AQ244" s="891"/>
      <c r="AR244" s="891"/>
      <c r="AS244" s="891"/>
      <c r="AT244" s="891"/>
      <c r="AU244" s="891"/>
      <c r="AV244" s="891"/>
      <c r="AW244" s="891"/>
      <c r="AX244" s="891"/>
      <c r="AY244" s="891"/>
      <c r="AZ244" s="232"/>
      <c r="BA244" s="712"/>
      <c r="BB244" s="178"/>
      <c r="BC244" s="480"/>
      <c r="BD244" s="424"/>
      <c r="BE244" s="424"/>
      <c r="BF244" s="424"/>
      <c r="BG244" s="481"/>
      <c r="BH244" s="489"/>
      <c r="BI244" s="424"/>
      <c r="BJ244" s="424"/>
      <c r="BK244" s="424"/>
      <c r="BL244" s="481"/>
      <c r="BM244" s="489"/>
      <c r="BN244" s="424"/>
      <c r="BO244" s="424"/>
      <c r="BP244" s="424"/>
      <c r="BQ244" s="481"/>
      <c r="BR244" s="489"/>
      <c r="BS244" s="424"/>
      <c r="BT244" s="424"/>
      <c r="BU244" s="424"/>
      <c r="BV244" s="940"/>
      <c r="BW244" s="1023"/>
      <c r="BX244" s="1023"/>
      <c r="BY244" s="1024"/>
      <c r="BZ244" s="1024"/>
      <c r="CA244" s="1024"/>
      <c r="CB244" s="1024"/>
      <c r="CC244" s="1024"/>
      <c r="CD244" s="1024"/>
      <c r="CE244" s="1024"/>
      <c r="CF244" s="1024"/>
      <c r="CG244" s="1024"/>
      <c r="CH244" s="1024"/>
      <c r="CI244" s="1024"/>
      <c r="CJ244" s="1024"/>
      <c r="CK244" s="1024"/>
      <c r="CL244" s="1024"/>
      <c r="CM244" s="1024"/>
      <c r="CN244" s="1024"/>
      <c r="CO244" s="1024"/>
      <c r="CP244" s="1024"/>
      <c r="CQ244" s="1024"/>
      <c r="CR244" s="1024"/>
      <c r="CS244" s="1024"/>
      <c r="CT244" s="1024"/>
      <c r="CU244" s="1024"/>
      <c r="CV244" s="1024"/>
      <c r="CW244" s="1024"/>
      <c r="CX244" s="1024"/>
      <c r="CY244" s="1024"/>
      <c r="CZ244" s="1024"/>
    </row>
    <row r="245" s="133" customFormat="true" ht="15" customHeight="true" x14ac:dyDescent="0.2">
      <c r="A245" s="711"/>
      <c r="B245" s="296"/>
      <c r="C245" s="369"/>
      <c r="D245" s="370"/>
      <c r="E245" s="370"/>
      <c r="F245" s="370"/>
      <c r="G245" s="371"/>
      <c r="H245" s="372"/>
      <c r="I245" s="370"/>
      <c r="J245" s="370"/>
      <c r="K245" s="370"/>
      <c r="L245" s="373"/>
      <c r="M245" s="374"/>
      <c r="N245" s="370"/>
      <c r="O245" s="370"/>
      <c r="P245" s="370"/>
      <c r="Q245" s="373"/>
      <c r="R245" s="374"/>
      <c r="S245" s="370"/>
      <c r="T245" s="370"/>
      <c r="U245" s="370"/>
      <c r="V245" s="821"/>
      <c r="W245" s="890"/>
      <c r="X245" s="890"/>
      <c r="Y245" s="891"/>
      <c r="Z245" s="891"/>
      <c r="AA245" s="891"/>
      <c r="AB245" s="891"/>
      <c r="AC245" s="891"/>
      <c r="AD245" s="891"/>
      <c r="AE245" s="891"/>
      <c r="AF245" s="891"/>
      <c r="AG245" s="891"/>
      <c r="AH245" s="891"/>
      <c r="AI245" s="891"/>
      <c r="AJ245" s="891"/>
      <c r="AK245" s="891"/>
      <c r="AL245" s="891"/>
      <c r="AM245" s="891"/>
      <c r="AN245" s="891"/>
      <c r="AO245" s="891"/>
      <c r="AP245" s="891"/>
      <c r="AQ245" s="891"/>
      <c r="AR245" s="891"/>
      <c r="AS245" s="891"/>
      <c r="AT245" s="891"/>
      <c r="AU245" s="891"/>
      <c r="AV245" s="891"/>
      <c r="AW245" s="891"/>
      <c r="AX245" s="891"/>
      <c r="AY245" s="891"/>
      <c r="AZ245" s="232"/>
      <c r="BA245" s="712"/>
      <c r="BB245" s="178"/>
      <c r="BC245" s="480"/>
      <c r="BD245" s="424"/>
      <c r="BE245" s="424"/>
      <c r="BF245" s="424"/>
      <c r="BG245" s="481"/>
      <c r="BH245" s="489"/>
      <c r="BI245" s="424"/>
      <c r="BJ245" s="424"/>
      <c r="BK245" s="424"/>
      <c r="BL245" s="481"/>
      <c r="BM245" s="489"/>
      <c r="BN245" s="424"/>
      <c r="BO245" s="424"/>
      <c r="BP245" s="424"/>
      <c r="BQ245" s="481"/>
      <c r="BR245" s="489"/>
      <c r="BS245" s="424"/>
      <c r="BT245" s="424"/>
      <c r="BU245" s="424"/>
      <c r="BV245" s="940"/>
      <c r="BW245" s="1023"/>
      <c r="BX245" s="1023"/>
      <c r="BY245" s="1024"/>
      <c r="BZ245" s="1024"/>
      <c r="CA245" s="1024"/>
      <c r="CB245" s="1024"/>
      <c r="CC245" s="1024"/>
      <c r="CD245" s="1024"/>
      <c r="CE245" s="1024"/>
      <c r="CF245" s="1024"/>
      <c r="CG245" s="1024"/>
      <c r="CH245" s="1024"/>
      <c r="CI245" s="1024"/>
      <c r="CJ245" s="1024"/>
      <c r="CK245" s="1024"/>
      <c r="CL245" s="1024"/>
      <c r="CM245" s="1024"/>
      <c r="CN245" s="1024"/>
      <c r="CO245" s="1024"/>
      <c r="CP245" s="1024"/>
      <c r="CQ245" s="1024"/>
      <c r="CR245" s="1024"/>
      <c r="CS245" s="1024"/>
      <c r="CT245" s="1024"/>
      <c r="CU245" s="1024"/>
      <c r="CV245" s="1024"/>
      <c r="CW245" s="1024"/>
      <c r="CX245" s="1024"/>
      <c r="CY245" s="1024"/>
      <c r="CZ245" s="1024"/>
    </row>
    <row r="246" s="133" customFormat="true" ht="15" customHeight="true" x14ac:dyDescent="0.2">
      <c r="A246" s="711"/>
      <c r="B246" s="296"/>
      <c r="C246" s="369"/>
      <c r="D246" s="370"/>
      <c r="E246" s="370"/>
      <c r="F246" s="370"/>
      <c r="G246" s="371"/>
      <c r="H246" s="372"/>
      <c r="I246" s="370"/>
      <c r="J246" s="370"/>
      <c r="K246" s="370"/>
      <c r="L246" s="373"/>
      <c r="M246" s="374"/>
      <c r="N246" s="370"/>
      <c r="O246" s="370"/>
      <c r="P246" s="370"/>
      <c r="Q246" s="373"/>
      <c r="R246" s="374"/>
      <c r="S246" s="370"/>
      <c r="T246" s="370"/>
      <c r="U246" s="370"/>
      <c r="V246" s="821"/>
      <c r="W246" s="890"/>
      <c r="X246" s="890"/>
      <c r="Y246" s="891"/>
      <c r="Z246" s="891"/>
      <c r="AA246" s="891"/>
      <c r="AB246" s="891"/>
      <c r="AC246" s="891"/>
      <c r="AD246" s="891"/>
      <c r="AE246" s="891"/>
      <c r="AF246" s="891"/>
      <c r="AG246" s="891"/>
      <c r="AH246" s="891"/>
      <c r="AI246" s="891"/>
      <c r="AJ246" s="891"/>
      <c r="AK246" s="891"/>
      <c r="AL246" s="891"/>
      <c r="AM246" s="891"/>
      <c r="AN246" s="891"/>
      <c r="AO246" s="891"/>
      <c r="AP246" s="891"/>
      <c r="AQ246" s="891"/>
      <c r="AR246" s="891"/>
      <c r="AS246" s="891"/>
      <c r="AT246" s="891"/>
      <c r="AU246" s="891"/>
      <c r="AV246" s="891"/>
      <c r="AW246" s="891"/>
      <c r="AX246" s="891"/>
      <c r="AY246" s="891"/>
      <c r="AZ246" s="232"/>
      <c r="BA246" s="712"/>
      <c r="BB246" s="178"/>
      <c r="BC246" s="480"/>
      <c r="BD246" s="424"/>
      <c r="BE246" s="424"/>
      <c r="BF246" s="424"/>
      <c r="BG246" s="481"/>
      <c r="BH246" s="489"/>
      <c r="BI246" s="424"/>
      <c r="BJ246" s="424"/>
      <c r="BK246" s="424"/>
      <c r="BL246" s="481"/>
      <c r="BM246" s="489"/>
      <c r="BN246" s="424"/>
      <c r="BO246" s="424"/>
      <c r="BP246" s="424"/>
      <c r="BQ246" s="481"/>
      <c r="BR246" s="489"/>
      <c r="BS246" s="424"/>
      <c r="BT246" s="424"/>
      <c r="BU246" s="424"/>
      <c r="BV246" s="940"/>
      <c r="BW246" s="1023"/>
      <c r="BX246" s="1023"/>
      <c r="BY246" s="1024"/>
      <c r="BZ246" s="1024"/>
      <c r="CA246" s="1024"/>
      <c r="CB246" s="1024"/>
      <c r="CC246" s="1024"/>
      <c r="CD246" s="1024"/>
      <c r="CE246" s="1024"/>
      <c r="CF246" s="1024"/>
      <c r="CG246" s="1024"/>
      <c r="CH246" s="1024"/>
      <c r="CI246" s="1024"/>
      <c r="CJ246" s="1024"/>
      <c r="CK246" s="1024"/>
      <c r="CL246" s="1024"/>
      <c r="CM246" s="1024"/>
      <c r="CN246" s="1024"/>
      <c r="CO246" s="1024"/>
      <c r="CP246" s="1024"/>
      <c r="CQ246" s="1024"/>
      <c r="CR246" s="1024"/>
      <c r="CS246" s="1024"/>
      <c r="CT246" s="1024"/>
      <c r="CU246" s="1024"/>
      <c r="CV246" s="1024"/>
      <c r="CW246" s="1024"/>
      <c r="CX246" s="1024"/>
      <c r="CY246" s="1024"/>
      <c r="CZ246" s="1024"/>
    </row>
    <row r="247" s="133" customFormat="true" ht="15" customHeight="true" x14ac:dyDescent="0.2">
      <c r="A247" s="711"/>
      <c r="B247" s="296"/>
      <c r="C247" s="369"/>
      <c r="D247" s="370"/>
      <c r="E247" s="370"/>
      <c r="F247" s="370"/>
      <c r="G247" s="371"/>
      <c r="H247" s="372"/>
      <c r="I247" s="370"/>
      <c r="J247" s="370"/>
      <c r="K247" s="370"/>
      <c r="L247" s="373"/>
      <c r="M247" s="374"/>
      <c r="N247" s="370"/>
      <c r="O247" s="370"/>
      <c r="P247" s="370"/>
      <c r="Q247" s="373"/>
      <c r="R247" s="374"/>
      <c r="S247" s="370"/>
      <c r="T247" s="370"/>
      <c r="U247" s="370"/>
      <c r="V247" s="821"/>
      <c r="W247" s="890"/>
      <c r="X247" s="890"/>
      <c r="Y247" s="891"/>
      <c r="Z247" s="891"/>
      <c r="AA247" s="891"/>
      <c r="AB247" s="891"/>
      <c r="AC247" s="891"/>
      <c r="AD247" s="891"/>
      <c r="AE247" s="891"/>
      <c r="AF247" s="891"/>
      <c r="AG247" s="891"/>
      <c r="AH247" s="891"/>
      <c r="AI247" s="891"/>
      <c r="AJ247" s="891"/>
      <c r="AK247" s="891"/>
      <c r="AL247" s="891"/>
      <c r="AM247" s="891"/>
      <c r="AN247" s="891"/>
      <c r="AO247" s="891"/>
      <c r="AP247" s="891"/>
      <c r="AQ247" s="891"/>
      <c r="AR247" s="891"/>
      <c r="AS247" s="891"/>
      <c r="AT247" s="891"/>
      <c r="AU247" s="891"/>
      <c r="AV247" s="891"/>
      <c r="AW247" s="891"/>
      <c r="AX247" s="891"/>
      <c r="AY247" s="891"/>
      <c r="AZ247" s="232"/>
      <c r="BA247" s="712"/>
      <c r="BB247" s="178"/>
      <c r="BC247" s="480"/>
      <c r="BD247" s="424"/>
      <c r="BE247" s="424"/>
      <c r="BF247" s="424"/>
      <c r="BG247" s="481"/>
      <c r="BH247" s="489"/>
      <c r="BI247" s="424"/>
      <c r="BJ247" s="424"/>
      <c r="BK247" s="424"/>
      <c r="BL247" s="481"/>
      <c r="BM247" s="489"/>
      <c r="BN247" s="424"/>
      <c r="BO247" s="424"/>
      <c r="BP247" s="424"/>
      <c r="BQ247" s="481"/>
      <c r="BR247" s="489"/>
      <c r="BS247" s="424"/>
      <c r="BT247" s="424"/>
      <c r="BU247" s="424"/>
      <c r="BV247" s="940"/>
      <c r="BW247" s="1023"/>
      <c r="BX247" s="1023"/>
      <c r="BY247" s="1024"/>
      <c r="BZ247" s="1024"/>
      <c r="CA247" s="1024"/>
      <c r="CB247" s="1024"/>
      <c r="CC247" s="1024"/>
      <c r="CD247" s="1024"/>
      <c r="CE247" s="1024"/>
      <c r="CF247" s="1024"/>
      <c r="CG247" s="1024"/>
      <c r="CH247" s="1024"/>
      <c r="CI247" s="1024"/>
      <c r="CJ247" s="1024"/>
      <c r="CK247" s="1024"/>
      <c r="CL247" s="1024"/>
      <c r="CM247" s="1024"/>
      <c r="CN247" s="1024"/>
      <c r="CO247" s="1024"/>
      <c r="CP247" s="1024"/>
      <c r="CQ247" s="1024"/>
      <c r="CR247" s="1024"/>
      <c r="CS247" s="1024"/>
      <c r="CT247" s="1024"/>
      <c r="CU247" s="1024"/>
      <c r="CV247" s="1024"/>
      <c r="CW247" s="1024"/>
      <c r="CX247" s="1024"/>
      <c r="CY247" s="1024"/>
      <c r="CZ247" s="1024"/>
    </row>
    <row r="248" s="133" customFormat="true" ht="15" customHeight="true" x14ac:dyDescent="0.2">
      <c r="A248" s="277"/>
      <c r="B248" s="297"/>
      <c r="C248" s="375"/>
      <c r="D248" s="376"/>
      <c r="E248" s="376"/>
      <c r="F248" s="376"/>
      <c r="G248" s="377"/>
      <c r="H248" s="378"/>
      <c r="I248" s="376"/>
      <c r="J248" s="376"/>
      <c r="K248" s="376"/>
      <c r="L248" s="379"/>
      <c r="M248" s="380"/>
      <c r="N248" s="376"/>
      <c r="O248" s="376"/>
      <c r="P248" s="376"/>
      <c r="Q248" s="379"/>
      <c r="R248" s="380"/>
      <c r="S248" s="376"/>
      <c r="T248" s="376"/>
      <c r="U248" s="376"/>
      <c r="V248" s="822"/>
      <c r="W248" s="890"/>
      <c r="X248" s="890"/>
      <c r="Y248" s="891"/>
      <c r="Z248" s="891"/>
      <c r="AA248" s="891"/>
      <c r="AB248" s="891"/>
      <c r="AC248" s="891"/>
      <c r="AD248" s="891"/>
      <c r="AE248" s="891"/>
      <c r="AF248" s="891"/>
      <c r="AG248" s="891"/>
      <c r="AH248" s="891"/>
      <c r="AI248" s="891"/>
      <c r="AJ248" s="891"/>
      <c r="AK248" s="891"/>
      <c r="AL248" s="891"/>
      <c r="AM248" s="891"/>
      <c r="AN248" s="891"/>
      <c r="AO248" s="891"/>
      <c r="AP248" s="891"/>
      <c r="AQ248" s="891"/>
      <c r="AR248" s="891"/>
      <c r="AS248" s="891"/>
      <c r="AT248" s="891"/>
      <c r="AU248" s="891"/>
      <c r="AV248" s="891"/>
      <c r="AW248" s="891"/>
      <c r="AX248" s="891"/>
      <c r="AY248" s="891"/>
      <c r="AZ248" s="232"/>
      <c r="BA248" s="712"/>
      <c r="BB248" s="178"/>
      <c r="BC248" s="482"/>
      <c r="BD248" s="483"/>
      <c r="BE248" s="483"/>
      <c r="BF248" s="483"/>
      <c r="BG248" s="484"/>
      <c r="BH248" s="490"/>
      <c r="BI248" s="483"/>
      <c r="BJ248" s="483"/>
      <c r="BK248" s="483"/>
      <c r="BL248" s="484"/>
      <c r="BM248" s="490"/>
      <c r="BN248" s="483"/>
      <c r="BO248" s="483"/>
      <c r="BP248" s="483"/>
      <c r="BQ248" s="484"/>
      <c r="BR248" s="490"/>
      <c r="BS248" s="483"/>
      <c r="BT248" s="483"/>
      <c r="BU248" s="483"/>
      <c r="BV248" s="941"/>
      <c r="BW248" s="1023"/>
      <c r="BX248" s="1023"/>
      <c r="BY248" s="1024"/>
      <c r="BZ248" s="1024"/>
      <c r="CA248" s="1024"/>
      <c r="CB248" s="1024"/>
      <c r="CC248" s="1024"/>
      <c r="CD248" s="1024"/>
      <c r="CE248" s="1024"/>
      <c r="CF248" s="1024"/>
      <c r="CG248" s="1024"/>
      <c r="CH248" s="1024"/>
      <c r="CI248" s="1024"/>
      <c r="CJ248" s="1024"/>
      <c r="CK248" s="1024"/>
      <c r="CL248" s="1024"/>
      <c r="CM248" s="1024"/>
      <c r="CN248" s="1024"/>
      <c r="CO248" s="1024"/>
      <c r="CP248" s="1024"/>
      <c r="CQ248" s="1024"/>
      <c r="CR248" s="1024"/>
      <c r="CS248" s="1024"/>
      <c r="CT248" s="1024"/>
      <c r="CU248" s="1024"/>
      <c r="CV248" s="1024"/>
      <c r="CW248" s="1024"/>
      <c r="CX248" s="1024"/>
      <c r="CY248" s="1024"/>
      <c r="CZ248" s="1024"/>
    </row>
    <row r="249" s="133" customFormat="true" ht="250.15" customHeight="true" x14ac:dyDescent="0.2">
      <c r="A249" s="135"/>
      <c r="B249" s="135"/>
      <c r="C249" s="135"/>
      <c r="D249" s="135"/>
      <c r="E249" s="135"/>
      <c r="F249" s="135"/>
      <c r="G249" s="135"/>
      <c r="H249" s="135"/>
      <c r="I249" s="135"/>
      <c r="J249" s="135"/>
      <c r="K249" s="135"/>
      <c r="L249" s="135"/>
      <c r="M249" s="135"/>
      <c r="N249" s="135"/>
      <c r="O249" s="135"/>
      <c r="P249" s="135"/>
      <c r="Q249" s="135"/>
      <c r="R249" s="681"/>
      <c r="S249" s="135"/>
      <c r="T249" s="135"/>
      <c r="U249" s="135"/>
      <c r="V249" s="135"/>
      <c r="W249" s="232"/>
      <c r="X249" s="232"/>
      <c r="Y249" s="232"/>
      <c r="Z249" s="232"/>
      <c r="AA249" s="232"/>
      <c r="AB249" s="232"/>
      <c r="AC249" s="232"/>
      <c r="AD249" s="232"/>
      <c r="AE249" s="232"/>
      <c r="AF249" s="232"/>
      <c r="AG249" s="232"/>
      <c r="AH249" s="232"/>
      <c r="AI249" s="232"/>
      <c r="AJ249" s="232"/>
      <c r="AK249" s="232"/>
      <c r="AL249" s="232"/>
      <c r="AM249" s="232"/>
      <c r="AN249" s="232"/>
      <c r="AO249" s="232"/>
      <c r="AP249" s="232"/>
      <c r="AQ249" s="232"/>
      <c r="AR249" s="232"/>
      <c r="AS249" s="232"/>
      <c r="AT249" s="232"/>
      <c r="AU249" s="232"/>
      <c r="AV249" s="232"/>
      <c r="AW249" s="232"/>
      <c r="AX249" s="232"/>
      <c r="AY249" s="232"/>
      <c r="AZ249" s="232"/>
      <c r="BA249" s="135"/>
      <c r="BV249" s="135"/>
      <c r="BW249" s="232"/>
      <c r="BX249" s="232"/>
      <c r="BY249" s="232"/>
      <c r="BZ249" s="232"/>
      <c r="CA249" s="232"/>
      <c r="CB249" s="232"/>
      <c r="CC249" s="232"/>
      <c r="CD249" s="232"/>
      <c r="CE249" s="232"/>
      <c r="CF249" s="232"/>
      <c r="CG249" s="232"/>
      <c r="CH249" s="232"/>
      <c r="CI249" s="232"/>
      <c r="CJ249" s="232"/>
      <c r="CK249" s="232"/>
      <c r="CL249" s="232"/>
      <c r="CM249" s="232"/>
      <c r="CN249" s="232"/>
      <c r="CO249" s="232"/>
      <c r="CP249" s="232"/>
      <c r="CQ249" s="232"/>
      <c r="CR249" s="232"/>
      <c r="CS249" s="232"/>
      <c r="CT249" s="232"/>
      <c r="CU249" s="232"/>
      <c r="CV249" s="232"/>
      <c r="CW249" s="232"/>
      <c r="CX249" s="232"/>
      <c r="CY249" s="232"/>
      <c r="CZ249" s="232"/>
    </row>
    <row r="250" ht="19.15" customHeight="true" x14ac:dyDescent="0.2">
      <c r="R250" s="439"/>
      <c r="S250" s="439"/>
      <c r="T250" s="439"/>
      <c r="U250" s="439"/>
      <c r="V250" s="439"/>
    </row>
    <row r="251" ht="22.5" customHeight="true" x14ac:dyDescent="0.35">
      <c r="A251" s="1201" t="str">
        <f>A1026</f>
        <v>Tonga</v>
      </c>
      <c r="B251" s="1202"/>
      <c r="R251" s="439"/>
      <c r="S251" s="439"/>
      <c r="T251" s="439"/>
      <c r="U251" s="439"/>
      <c r="V251" s="439"/>
    </row>
    <row r="252" ht="22.5" customHeight="true" x14ac:dyDescent="0.35">
      <c r="A252" s="250" t="str">
        <f>A1034</f>
        <v>2019</v>
      </c>
      <c r="B252" s="142"/>
      <c r="R252" s="439"/>
      <c r="S252" s="439"/>
      <c r="T252" s="439"/>
      <c r="U252" s="439"/>
      <c r="V252" s="439"/>
    </row>
    <row r="253" ht="22.5" customHeight="true" x14ac:dyDescent="0.35">
      <c r="A253" s="1267" t="s">
        <v>129</v>
      </c>
      <c r="B253" s="1268"/>
      <c r="R253" s="439"/>
      <c r="S253" s="439"/>
      <c r="T253" s="439"/>
      <c r="U253" s="439"/>
      <c r="V253" s="439"/>
    </row>
    <row r="254" ht="22.5" customHeight="true" x14ac:dyDescent="0.35">
      <c r="A254" s="1267" t="s">
        <v>97</v>
      </c>
      <c r="B254" s="1268"/>
      <c r="R254" s="439"/>
      <c r="S254" s="439"/>
      <c r="T254" s="439"/>
      <c r="U254" s="439"/>
      <c r="V254" s="439"/>
    </row>
    <row r="255" ht="15" customHeight="true" x14ac:dyDescent="0.2">
      <c r="A255" s="1269" t="s">
        <v>98</v>
      </c>
      <c r="B255" s="1270"/>
      <c r="R255" s="439"/>
      <c r="S255" s="439"/>
      <c r="T255" s="439"/>
      <c r="U255" s="439"/>
      <c r="V255" s="439"/>
    </row>
    <row r="256" ht="15" customHeight="true" x14ac:dyDescent="0.2">
      <c r="A256" s="155" t="s">
        <v>40</v>
      </c>
      <c r="B256" s="154"/>
      <c r="R256" s="439"/>
      <c r="S256" s="439"/>
      <c r="T256" s="439"/>
      <c r="U256" s="439"/>
      <c r="V256" s="439"/>
    </row>
    <row r="257" ht="18" customHeight="true" x14ac:dyDescent="0.2">
      <c r="A257" s="153" t="s">
        <v>39</v>
      </c>
      <c r="B257" s="156"/>
      <c r="R257" s="439"/>
      <c r="S257" s="439"/>
      <c r="T257" s="439"/>
      <c r="U257" s="439"/>
      <c r="V257" s="439"/>
    </row>
    <row r="258" ht="18" customHeight="true" x14ac:dyDescent="0.2">
      <c r="A258" s="238" t="s">
        <v>136</v>
      </c>
      <c r="B258" s="239" t="str">
        <f>A1025</f>
        <v>MICS19</v>
      </c>
      <c r="R258" s="439"/>
      <c r="S258" s="439"/>
      <c r="T258" s="439"/>
      <c r="U258" s="439"/>
      <c r="V258" s="439"/>
    </row>
    <row r="259" s="133" customFormat="true" ht="15" customHeight="true" x14ac:dyDescent="0.2">
      <c r="A259" s="140" t="s">
        <v>85</v>
      </c>
      <c r="B259" s="222"/>
      <c r="C259" s="1254" t="s">
        <v>115</v>
      </c>
      <c r="D259" s="1255"/>
      <c r="E259" s="1255"/>
      <c r="F259" s="1255"/>
      <c r="G259" s="1256"/>
      <c r="H259" s="1257" t="s">
        <v>38</v>
      </c>
      <c r="I259" s="1258"/>
      <c r="J259" s="1258"/>
      <c r="K259" s="1258"/>
      <c r="L259" s="1259"/>
      <c r="M259" s="1257" t="s">
        <v>37</v>
      </c>
      <c r="N259" s="1258"/>
      <c r="O259" s="1258"/>
      <c r="P259" s="1258"/>
      <c r="Q259" s="1260"/>
      <c r="R259" s="694" t="s">
        <v>141</v>
      </c>
      <c r="S259" s="435"/>
      <c r="T259" s="435"/>
      <c r="U259" s="435"/>
      <c r="V259" s="435"/>
      <c r="W259" s="892"/>
      <c r="X259" s="892"/>
      <c r="Y259" s="893"/>
      <c r="Z259" s="232"/>
      <c r="AA259" s="232"/>
      <c r="AB259" s="232"/>
      <c r="AC259" s="232"/>
      <c r="AD259" s="232"/>
      <c r="AE259" s="232"/>
      <c r="AF259" s="232"/>
      <c r="AG259" s="232"/>
      <c r="AH259" s="232"/>
      <c r="AI259" s="232"/>
      <c r="AJ259" s="232"/>
      <c r="AK259" s="232"/>
      <c r="AL259" s="232"/>
      <c r="AM259" s="232"/>
      <c r="AN259" s="232"/>
      <c r="AO259" s="232"/>
      <c r="AP259" s="232"/>
      <c r="AQ259" s="232"/>
      <c r="AR259" s="232"/>
      <c r="AS259" s="232"/>
      <c r="AT259" s="232"/>
      <c r="AU259" s="232"/>
      <c r="AV259" s="232"/>
      <c r="AW259" s="232"/>
      <c r="AX259" s="232"/>
      <c r="AY259" s="232"/>
      <c r="AZ259" s="232"/>
      <c r="BA259" s="234" t="s">
        <v>131</v>
      </c>
      <c r="BB259" s="140" t="s">
        <v>85</v>
      </c>
      <c r="BC259" s="1261" t="s">
        <v>115</v>
      </c>
      <c r="BD259" s="1262"/>
      <c r="BE259" s="1262"/>
      <c r="BF259" s="1262"/>
      <c r="BG259" s="1263"/>
      <c r="BH259" s="1264" t="s">
        <v>38</v>
      </c>
      <c r="BI259" s="1262"/>
      <c r="BJ259" s="1262"/>
      <c r="BK259" s="1262"/>
      <c r="BL259" s="1263"/>
      <c r="BM259" s="1264" t="s">
        <v>37</v>
      </c>
      <c r="BN259" s="1262"/>
      <c r="BO259" s="1262"/>
      <c r="BP259" s="1262"/>
      <c r="BQ259" s="1263"/>
      <c r="BR259" s="696" t="s">
        <v>141</v>
      </c>
      <c r="BS259" s="500"/>
      <c r="BT259" s="500"/>
      <c r="BU259" s="500"/>
      <c r="BV259" s="500"/>
      <c r="BW259" s="1025"/>
      <c r="BX259" s="1025"/>
      <c r="BY259" s="1026"/>
      <c r="BZ259" s="232"/>
      <c r="CA259" s="232"/>
      <c r="CB259" s="232"/>
      <c r="CC259" s="232"/>
      <c r="CD259" s="232"/>
      <c r="CE259" s="232"/>
      <c r="CF259" s="232"/>
      <c r="CG259" s="232"/>
      <c r="CH259" s="232"/>
      <c r="CI259" s="232"/>
      <c r="CJ259" s="232"/>
      <c r="CK259" s="232"/>
      <c r="CL259" s="232"/>
      <c r="CM259" s="232"/>
      <c r="CN259" s="232"/>
      <c r="CO259" s="232"/>
      <c r="CP259" s="232"/>
      <c r="CQ259" s="232"/>
      <c r="CR259" s="232"/>
      <c r="CS259" s="232"/>
      <c r="CT259" s="232"/>
      <c r="CU259" s="232"/>
      <c r="CV259" s="232"/>
      <c r="CW259" s="232"/>
      <c r="CX259" s="232"/>
      <c r="CY259" s="232"/>
      <c r="CZ259" s="232"/>
    </row>
    <row r="260" s="133" customFormat="true" ht="12.75" x14ac:dyDescent="0.2">
      <c r="A260" s="204" t="s">
        <v>88</v>
      </c>
      <c r="B260" s="203"/>
      <c r="C260" s="427" t="s">
        <v>0</v>
      </c>
      <c r="D260" s="404" t="s">
        <v>1</v>
      </c>
      <c r="E260" s="404" t="s">
        <v>2</v>
      </c>
      <c r="F260" s="404" t="s">
        <v>3</v>
      </c>
      <c r="G260" s="428" t="s">
        <v>4</v>
      </c>
      <c r="H260" s="429" t="s">
        <v>0</v>
      </c>
      <c r="I260" s="189" t="s">
        <v>1</v>
      </c>
      <c r="J260" s="189" t="s">
        <v>2</v>
      </c>
      <c r="K260" s="189" t="s">
        <v>3</v>
      </c>
      <c r="L260" s="430" t="s">
        <v>4</v>
      </c>
      <c r="M260" s="429" t="s">
        <v>0</v>
      </c>
      <c r="N260" s="189" t="s">
        <v>1</v>
      </c>
      <c r="O260" s="189" t="s">
        <v>2</v>
      </c>
      <c r="P260" s="189" t="s">
        <v>3</v>
      </c>
      <c r="Q260" s="190" t="s">
        <v>4</v>
      </c>
      <c r="R260" s="429" t="s">
        <v>156</v>
      </c>
      <c r="S260" s="189" t="s">
        <v>157</v>
      </c>
      <c r="T260" s="189" t="s">
        <v>158</v>
      </c>
      <c r="U260" s="189" t="s">
        <v>159</v>
      </c>
      <c r="V260" s="823" t="s">
        <v>160</v>
      </c>
      <c r="W260" s="894"/>
      <c r="X260" s="894"/>
      <c r="Y260" s="895"/>
      <c r="Z260" s="895"/>
      <c r="AA260" s="895"/>
      <c r="AB260" s="895"/>
      <c r="AC260" s="895"/>
      <c r="AD260" s="895"/>
      <c r="AE260" s="895"/>
      <c r="AF260" s="895"/>
      <c r="AG260" s="895"/>
      <c r="AH260" s="895"/>
      <c r="AI260" s="895"/>
      <c r="AJ260" s="895"/>
      <c r="AK260" s="895"/>
      <c r="AL260" s="895"/>
      <c r="AM260" s="895"/>
      <c r="AN260" s="895"/>
      <c r="AO260" s="895"/>
      <c r="AP260" s="895"/>
      <c r="AQ260" s="895"/>
      <c r="AR260" s="895"/>
      <c r="AS260" s="895"/>
      <c r="AT260" s="895"/>
      <c r="AU260" s="895"/>
      <c r="AV260" s="895"/>
      <c r="AW260" s="895"/>
      <c r="AX260" s="895"/>
      <c r="AY260" s="895"/>
      <c r="AZ260" s="232"/>
      <c r="BA260" s="219" t="s">
        <v>119</v>
      </c>
      <c r="BB260" s="218"/>
      <c r="BC260" s="497" t="s">
        <v>0</v>
      </c>
      <c r="BD260" s="191" t="s">
        <v>1</v>
      </c>
      <c r="BE260" s="191" t="s">
        <v>2</v>
      </c>
      <c r="BF260" s="191" t="s">
        <v>3</v>
      </c>
      <c r="BG260" s="498" t="s">
        <v>4</v>
      </c>
      <c r="BH260" s="499" t="s">
        <v>0</v>
      </c>
      <c r="BI260" s="191" t="s">
        <v>1</v>
      </c>
      <c r="BJ260" s="191" t="s">
        <v>2</v>
      </c>
      <c r="BK260" s="191" t="s">
        <v>3</v>
      </c>
      <c r="BL260" s="498" t="s">
        <v>4</v>
      </c>
      <c r="BM260" s="499" t="s">
        <v>0</v>
      </c>
      <c r="BN260" s="191" t="s">
        <v>1</v>
      </c>
      <c r="BO260" s="191" t="s">
        <v>2</v>
      </c>
      <c r="BP260" s="191" t="s">
        <v>3</v>
      </c>
      <c r="BQ260" s="498" t="s">
        <v>4</v>
      </c>
      <c r="BR260" s="499" t="s">
        <v>156</v>
      </c>
      <c r="BS260" s="191" t="s">
        <v>157</v>
      </c>
      <c r="BT260" s="191" t="s">
        <v>158</v>
      </c>
      <c r="BU260" s="191" t="s">
        <v>159</v>
      </c>
      <c r="BV260" s="942" t="s">
        <v>160</v>
      </c>
      <c r="BW260" s="1027"/>
      <c r="BX260" s="1027"/>
      <c r="BY260" s="1028"/>
      <c r="BZ260" s="1028"/>
      <c r="CA260" s="1028"/>
      <c r="CB260" s="1028"/>
      <c r="CC260" s="1028"/>
      <c r="CD260" s="1028"/>
      <c r="CE260" s="1028"/>
      <c r="CF260" s="1028"/>
      <c r="CG260" s="1028"/>
      <c r="CH260" s="1028"/>
      <c r="CI260" s="1028"/>
      <c r="CJ260" s="1028"/>
      <c r="CK260" s="1028"/>
      <c r="CL260" s="1028"/>
      <c r="CM260" s="1028"/>
      <c r="CN260" s="1028"/>
      <c r="CO260" s="1028"/>
      <c r="CP260" s="1028"/>
      <c r="CQ260" s="1028"/>
      <c r="CR260" s="1028"/>
      <c r="CS260" s="1028"/>
      <c r="CT260" s="1028"/>
      <c r="CU260" s="1028"/>
      <c r="CV260" s="1028"/>
      <c r="CW260" s="1028"/>
      <c r="CX260" s="1028"/>
      <c r="CY260" s="1028"/>
      <c r="CZ260" s="1028"/>
    </row>
    <row r="261" s="133" customFormat="true" ht="15" customHeight="true" x14ac:dyDescent="0.2">
      <c r="A261" s="1289" t="s">
        <v>73</v>
      </c>
      <c r="B261" s="157" t="s">
        <v>49</v>
      </c>
      <c r="C261" s="517">
        <v>95.166270202696552</v>
      </c>
      <c r="D261" s="536">
        <v>94.514011075987185</v>
      </c>
      <c r="E261" s="536">
        <v>92.950785564097558</v>
      </c>
      <c r="F261" s="536">
        <v>93.547488073418208</v>
      </c>
      <c r="G261" s="555">
        <v>94.498748138457188</v>
      </c>
      <c r="H261" s="573">
        <v>94.96860895177673</v>
      </c>
      <c r="I261" s="536">
        <v>95.689145873146728</v>
      </c>
      <c r="J261" s="536">
        <v>94.481060059440878</v>
      </c>
      <c r="K261" s="536">
        <v>96.652645089268603</v>
      </c>
      <c r="L261" s="555">
        <v>90.094732450112332</v>
      </c>
      <c r="M261" s="573">
        <v>96.909956283566984</v>
      </c>
      <c r="N261" s="536">
        <v>94.617283885311338</v>
      </c>
      <c r="O261" s="536">
        <v>92.690520129228389</v>
      </c>
      <c r="P261" s="536">
        <v>95.024405642553717</v>
      </c>
      <c r="Q261" s="604">
        <v>92.274713511251619</v>
      </c>
      <c r="R261" s="573">
        <v>97.698899270195241</v>
      </c>
      <c r="S261" s="536">
        <v>95.768676309678185</v>
      </c>
      <c r="T261" s="536">
        <v>88.921475974450516</v>
      </c>
      <c r="U261" s="536">
        <v>92.980092549801924</v>
      </c>
      <c r="V261" s="824">
        <v>97.816668817113197</v>
      </c>
      <c r="W261" s="896"/>
      <c r="X261" s="896"/>
      <c r="Y261" s="897"/>
      <c r="Z261" s="897"/>
      <c r="AA261" s="897"/>
      <c r="AB261" s="897"/>
      <c r="AC261" s="897"/>
      <c r="AD261" s="897"/>
      <c r="AE261" s="897"/>
      <c r="AF261" s="897"/>
      <c r="AG261" s="897"/>
      <c r="AH261" s="897"/>
      <c r="AI261" s="897"/>
      <c r="AJ261" s="897"/>
      <c r="AK261" s="897"/>
      <c r="AL261" s="897"/>
      <c r="AM261" s="897"/>
      <c r="AN261" s="897"/>
      <c r="AO261" s="897"/>
      <c r="AP261" s="897"/>
      <c r="AQ261" s="897"/>
      <c r="AR261" s="897"/>
      <c r="AS261" s="897"/>
      <c r="AT261" s="897"/>
      <c r="AU261" s="897"/>
      <c r="AV261" s="897"/>
      <c r="AW261" s="897"/>
      <c r="AX261" s="897"/>
      <c r="AY261" s="897"/>
      <c r="AZ261" s="232"/>
      <c r="BA261" s="1290" t="s">
        <v>73</v>
      </c>
      <c r="BB261" s="412" t="s">
        <v>49</v>
      </c>
      <c r="BC261" s="621">
        <v>348.09231139920502</v>
      </c>
      <c r="BD261" s="638">
        <v>566.88272944035452</v>
      </c>
      <c r="BE261" s="638">
        <v>547.11085045852872</v>
      </c>
      <c r="BF261" s="638">
        <v>533.91873328628571</v>
      </c>
      <c r="BG261" s="656">
        <v>522.38348559159533</v>
      </c>
      <c r="BH261" s="674">
        <v>116.08903834935964</v>
      </c>
      <c r="BI261" s="638">
        <v>124.70730103777045</v>
      </c>
      <c r="BJ261" s="638">
        <v>120.68021587531089</v>
      </c>
      <c r="BK261" s="638">
        <v>126.79454733713524</v>
      </c>
      <c r="BL261" s="656">
        <v>115.72651888849005</v>
      </c>
      <c r="BM261" s="674">
        <v>210.46083935461721</v>
      </c>
      <c r="BN261" s="638">
        <v>407.24759804815608</v>
      </c>
      <c r="BO261" s="638">
        <v>431.8616055012738</v>
      </c>
      <c r="BP261" s="638">
        <v>413.14176086841189</v>
      </c>
      <c r="BQ261" s="656">
        <v>451.67868491544004</v>
      </c>
      <c r="BR261" s="674">
        <v>137.25737903594552</v>
      </c>
      <c r="BS261" s="638">
        <v>168.44376628354621</v>
      </c>
      <c r="BT261" s="638">
        <v>25.818139821196986</v>
      </c>
      <c r="BU261" s="638">
        <v>1816.7260048160547</v>
      </c>
      <c r="BV261" s="943">
        <v>370.14282021922878</v>
      </c>
      <c r="BW261" s="1029"/>
      <c r="BX261" s="1029"/>
      <c r="BY261" s="1030"/>
      <c r="BZ261" s="1030"/>
      <c r="CA261" s="1030"/>
      <c r="CB261" s="1030"/>
      <c r="CC261" s="1030"/>
      <c r="CD261" s="1030"/>
      <c r="CE261" s="1030"/>
      <c r="CF261" s="1030"/>
      <c r="CG261" s="1030"/>
      <c r="CH261" s="1030"/>
      <c r="CI261" s="1030"/>
      <c r="CJ261" s="1030"/>
      <c r="CK261" s="1030"/>
      <c r="CL261" s="1030"/>
      <c r="CM261" s="1030"/>
      <c r="CN261" s="1030"/>
      <c r="CO261" s="1030"/>
      <c r="CP261" s="1030"/>
      <c r="CQ261" s="1030"/>
      <c r="CR261" s="1030"/>
      <c r="CS261" s="1030"/>
      <c r="CT261" s="1030"/>
      <c r="CU261" s="1030"/>
      <c r="CV261" s="1030"/>
      <c r="CW261" s="1030"/>
      <c r="CX261" s="1030"/>
      <c r="CY261" s="1030"/>
      <c r="CZ261" s="1031"/>
    </row>
    <row r="262" s="133" customFormat="true" ht="15" customHeight="true" x14ac:dyDescent="0.2">
      <c r="A262" s="1285"/>
      <c r="B262" s="158" t="s">
        <v>48</v>
      </c>
      <c r="C262" s="518">
        <v>4.8337297973034818</v>
      </c>
      <c r="D262" s="537">
        <v>5.4859889240129416</v>
      </c>
      <c r="E262" s="537">
        <v>7.0492144359024653</v>
      </c>
      <c r="F262" s="537">
        <v>6.4525119265818107</v>
      </c>
      <c r="G262" s="556">
        <v>5.5012518615428254</v>
      </c>
      <c r="H262" s="574">
        <v>5.0313910482232629</v>
      </c>
      <c r="I262" s="537">
        <v>4.3108541268532381</v>
      </c>
      <c r="J262" s="537">
        <v>5.5189399405591058</v>
      </c>
      <c r="K262" s="537">
        <v>3.3473549107314566</v>
      </c>
      <c r="L262" s="556">
        <v>9.9052675498876965</v>
      </c>
      <c r="M262" s="574">
        <v>3.0900437164329699</v>
      </c>
      <c r="N262" s="537">
        <v>5.3827161146886802</v>
      </c>
      <c r="O262" s="537">
        <v>7.3094798707716206</v>
      </c>
      <c r="P262" s="537">
        <v>4.9755943574462789</v>
      </c>
      <c r="Q262" s="605">
        <v>7.7252864887483899</v>
      </c>
      <c r="R262" s="574">
        <v>2.3011007298046655</v>
      </c>
      <c r="S262" s="537">
        <v>4.2313236903218376</v>
      </c>
      <c r="T262" s="537">
        <v>11.078524025549495</v>
      </c>
      <c r="U262" s="537">
        <v>7.0199074501977643</v>
      </c>
      <c r="V262" s="825">
        <v>2.1833311828868056</v>
      </c>
      <c r="W262" s="898"/>
      <c r="X262" s="898"/>
      <c r="Y262" s="899"/>
      <c r="Z262" s="899"/>
      <c r="AA262" s="899"/>
      <c r="AB262" s="899"/>
      <c r="AC262" s="899"/>
      <c r="AD262" s="899"/>
      <c r="AE262" s="899"/>
      <c r="AF262" s="899"/>
      <c r="AG262" s="899"/>
      <c r="AH262" s="899"/>
      <c r="AI262" s="899"/>
      <c r="AJ262" s="899"/>
      <c r="AK262" s="899"/>
      <c r="AL262" s="899"/>
      <c r="AM262" s="899"/>
      <c r="AN262" s="899"/>
      <c r="AO262" s="899"/>
      <c r="AP262" s="899"/>
      <c r="AQ262" s="899"/>
      <c r="AR262" s="899"/>
      <c r="AS262" s="899"/>
      <c r="AT262" s="899"/>
      <c r="AU262" s="899"/>
      <c r="AV262" s="899"/>
      <c r="AW262" s="899"/>
      <c r="AX262" s="899"/>
      <c r="AY262" s="899"/>
      <c r="AZ262" s="232"/>
      <c r="BA262" s="1286"/>
      <c r="BB262" s="413" t="s">
        <v>48</v>
      </c>
      <c r="BC262" s="519">
        <v>17.680467819520612</v>
      </c>
      <c r="BD262" s="639">
        <v>32.904247100715139</v>
      </c>
      <c r="BE262" s="639">
        <v>41.491867784502027</v>
      </c>
      <c r="BF262" s="639">
        <v>36.827466619428684</v>
      </c>
      <c r="BG262" s="657">
        <v>30.410594628612731</v>
      </c>
      <c r="BH262" s="675">
        <v>6.1503412000527966</v>
      </c>
      <c r="BI262" s="639">
        <v>5.6181396376981061</v>
      </c>
      <c r="BJ262" s="639">
        <v>7.0493161593501474</v>
      </c>
      <c r="BK262" s="639">
        <v>4.391254375821072</v>
      </c>
      <c r="BL262" s="657">
        <v>12.723298033460079</v>
      </c>
      <c r="BM262" s="675">
        <v>6.7106953624043735</v>
      </c>
      <c r="BN262" s="639">
        <v>23.168052586873884</v>
      </c>
      <c r="BO262" s="639">
        <v>34.056165700328926</v>
      </c>
      <c r="BP262" s="639">
        <v>21.632609015570019</v>
      </c>
      <c r="BQ262" s="657">
        <v>37.814771881219798</v>
      </c>
      <c r="BR262" s="675">
        <v>3.2328210187629338</v>
      </c>
      <c r="BS262" s="639">
        <v>7.4423091790251252</v>
      </c>
      <c r="BT262" s="639">
        <v>3.2166231966989618</v>
      </c>
      <c r="BU262" s="639">
        <v>137.16106390564579</v>
      </c>
      <c r="BV262" s="944">
        <v>8.2618266526463504</v>
      </c>
      <c r="BW262" s="1032"/>
      <c r="BX262" s="1032"/>
      <c r="BY262" s="1033"/>
      <c r="BZ262" s="1033"/>
      <c r="CA262" s="1033"/>
      <c r="CB262" s="1033"/>
      <c r="CC262" s="1033"/>
      <c r="CD262" s="1033"/>
      <c r="CE262" s="1033"/>
      <c r="CF262" s="1033"/>
      <c r="CG262" s="1033"/>
      <c r="CH262" s="1033"/>
      <c r="CI262" s="1033"/>
      <c r="CJ262" s="1033"/>
      <c r="CK262" s="1033"/>
      <c r="CL262" s="1033"/>
      <c r="CM262" s="1033"/>
      <c r="CN262" s="1033"/>
      <c r="CO262" s="1033"/>
      <c r="CP262" s="1033"/>
      <c r="CQ262" s="1033"/>
      <c r="CR262" s="1033"/>
      <c r="CS262" s="1033"/>
      <c r="CT262" s="1033"/>
      <c r="CU262" s="1033"/>
      <c r="CV262" s="1033"/>
      <c r="CW262" s="1033"/>
      <c r="CX262" s="1033"/>
      <c r="CY262" s="1033"/>
      <c r="CZ262" s="1034"/>
    </row>
    <row r="263" s="133" customFormat="true" ht="15" customHeight="true" x14ac:dyDescent="0.2">
      <c r="A263" s="1285"/>
      <c r="B263" s="158" t="s">
        <v>113</v>
      </c>
      <c r="C263" s="755" t="s">
        <v>35</v>
      </c>
      <c r="D263" s="759" t="s">
        <v>35</v>
      </c>
      <c r="E263" s="759" t="s">
        <v>35</v>
      </c>
      <c r="F263" s="762" t="s">
        <v>35</v>
      </c>
      <c r="G263" s="764" t="s">
        <v>35</v>
      </c>
      <c r="H263" s="768" t="s">
        <v>35</v>
      </c>
      <c r="I263" s="762" t="s">
        <v>35</v>
      </c>
      <c r="J263" s="762" t="s">
        <v>35</v>
      </c>
      <c r="K263" s="762" t="s">
        <v>35</v>
      </c>
      <c r="L263" s="772" t="s">
        <v>35</v>
      </c>
      <c r="M263" s="769" t="s">
        <v>35</v>
      </c>
      <c r="N263" s="759" t="s">
        <v>35</v>
      </c>
      <c r="O263" s="759" t="s">
        <v>35</v>
      </c>
      <c r="P263" s="762" t="s">
        <v>35</v>
      </c>
      <c r="Q263" s="774" t="s">
        <v>35</v>
      </c>
      <c r="R263" s="769" t="s">
        <v>35</v>
      </c>
      <c r="S263" s="762" t="s">
        <v>35</v>
      </c>
      <c r="T263" s="759" t="s">
        <v>35</v>
      </c>
      <c r="U263" s="759" t="s">
        <v>35</v>
      </c>
      <c r="V263" s="826" t="s">
        <v>35</v>
      </c>
      <c r="W263" s="900"/>
      <c r="X263" s="901"/>
      <c r="Y263" s="902"/>
      <c r="Z263" s="902"/>
      <c r="AA263" s="902"/>
      <c r="AB263" s="902"/>
      <c r="AC263" s="902"/>
      <c r="AD263" s="902"/>
      <c r="AE263" s="902"/>
      <c r="AF263" s="902"/>
      <c r="AG263" s="902"/>
      <c r="AH263" s="902"/>
      <c r="AI263" s="902"/>
      <c r="AJ263" s="902"/>
      <c r="AK263" s="902"/>
      <c r="AL263" s="902"/>
      <c r="AM263" s="902"/>
      <c r="AN263" s="902"/>
      <c r="AO263" s="902"/>
      <c r="AP263" s="902"/>
      <c r="AQ263" s="902"/>
      <c r="AR263" s="902"/>
      <c r="AS263" s="902"/>
      <c r="AT263" s="902"/>
      <c r="AU263" s="902"/>
      <c r="AV263" s="902"/>
      <c r="AW263" s="902"/>
      <c r="AX263" s="902"/>
      <c r="AY263" s="902"/>
      <c r="AZ263" s="232"/>
      <c r="BA263" s="1286"/>
      <c r="BB263" s="413" t="s">
        <v>113</v>
      </c>
      <c r="BC263" s="756" t="s">
        <v>35</v>
      </c>
      <c r="BD263" s="782" t="s">
        <v>35</v>
      </c>
      <c r="BE263" s="782" t="s">
        <v>35</v>
      </c>
      <c r="BF263" s="782" t="s">
        <v>35</v>
      </c>
      <c r="BG263" s="786" t="s">
        <v>35</v>
      </c>
      <c r="BH263" s="790" t="s">
        <v>35</v>
      </c>
      <c r="BI263" s="782" t="s">
        <v>35</v>
      </c>
      <c r="BJ263" s="782" t="s">
        <v>35</v>
      </c>
      <c r="BK263" s="782" t="s">
        <v>35</v>
      </c>
      <c r="BL263" s="786" t="s">
        <v>35</v>
      </c>
      <c r="BM263" s="790" t="s">
        <v>35</v>
      </c>
      <c r="BN263" s="782" t="s">
        <v>35</v>
      </c>
      <c r="BO263" s="782" t="s">
        <v>35</v>
      </c>
      <c r="BP263" s="782" t="s">
        <v>35</v>
      </c>
      <c r="BQ263" s="786" t="s">
        <v>35</v>
      </c>
      <c r="BR263" s="790" t="s">
        <v>35</v>
      </c>
      <c r="BS263" s="782" t="s">
        <v>35</v>
      </c>
      <c r="BT263" s="782" t="s">
        <v>35</v>
      </c>
      <c r="BU263" s="782" t="s">
        <v>35</v>
      </c>
      <c r="BV263" s="945" t="s">
        <v>35</v>
      </c>
      <c r="BW263" s="1035"/>
      <c r="BX263" s="1035"/>
      <c r="BY263" s="1034"/>
      <c r="BZ263" s="1034"/>
      <c r="CA263" s="1034"/>
      <c r="CB263" s="1034"/>
      <c r="CC263" s="1034"/>
      <c r="CD263" s="1034"/>
      <c r="CE263" s="1034"/>
      <c r="CF263" s="1034"/>
      <c r="CG263" s="1034"/>
      <c r="CH263" s="1034"/>
      <c r="CI263" s="1034"/>
      <c r="CJ263" s="1034"/>
      <c r="CK263" s="1034"/>
      <c r="CL263" s="1034"/>
      <c r="CM263" s="1034"/>
      <c r="CN263" s="1034"/>
      <c r="CO263" s="1034"/>
      <c r="CP263" s="1034"/>
      <c r="CQ263" s="1034"/>
      <c r="CR263" s="1034"/>
      <c r="CS263" s="1034"/>
      <c r="CT263" s="1034"/>
      <c r="CU263" s="1034"/>
      <c r="CV263" s="1034"/>
      <c r="CW263" s="1034"/>
      <c r="CX263" s="1034"/>
      <c r="CY263" s="1034"/>
      <c r="CZ263" s="1034"/>
    </row>
    <row r="264" s="133" customFormat="true" ht="15" customHeight="true" x14ac:dyDescent="0.2">
      <c r="A264" s="1285" t="s">
        <v>74</v>
      </c>
      <c r="B264" s="158" t="s">
        <v>89</v>
      </c>
      <c r="C264" s="518">
        <v>1.708314384025474</v>
      </c>
      <c r="D264" s="537">
        <v>0.18135074179816199</v>
      </c>
      <c r="E264" s="537">
        <v>0.51452275069385633</v>
      </c>
      <c r="F264" s="537">
        <v>0.34574419018895358</v>
      </c>
      <c r="G264" s="556">
        <v>2.2313760013147217</v>
      </c>
      <c r="H264" s="574">
        <v>0</v>
      </c>
      <c r="I264" s="537">
        <v>0.64062889644789067</v>
      </c>
      <c r="J264" s="537">
        <v>0.99784167329228257</v>
      </c>
      <c r="K264" s="537">
        <v>2.5356415016241804</v>
      </c>
      <c r="L264" s="556">
        <v>1.5570553698308929</v>
      </c>
      <c r="M264" s="574">
        <v>0.73864889050192828</v>
      </c>
      <c r="N264" s="537">
        <v>1.1890946982020274</v>
      </c>
      <c r="O264" s="537">
        <v>0.20124900775008608</v>
      </c>
      <c r="P264" s="537">
        <v>0.43011272513608456</v>
      </c>
      <c r="Q264" s="605">
        <v>1.5745381799221307</v>
      </c>
      <c r="R264" s="574">
        <v>0.46063365778610443</v>
      </c>
      <c r="S264" s="537">
        <v>0.26928556573755302</v>
      </c>
      <c r="T264" s="537">
        <v>3.3001818883216343</v>
      </c>
      <c r="U264" s="537">
        <v>0.83690166849220093</v>
      </c>
      <c r="V264" s="825">
        <v>1.6495315053519759</v>
      </c>
      <c r="W264" s="898"/>
      <c r="X264" s="898"/>
      <c r="Y264" s="899"/>
      <c r="Z264" s="899"/>
      <c r="AA264" s="899"/>
      <c r="AB264" s="899"/>
      <c r="AC264" s="899"/>
      <c r="AD264" s="899"/>
      <c r="AE264" s="899"/>
      <c r="AF264" s="899"/>
      <c r="AG264" s="899"/>
      <c r="AH264" s="899"/>
      <c r="AI264" s="899"/>
      <c r="AJ264" s="899"/>
      <c r="AK264" s="899"/>
      <c r="AL264" s="899"/>
      <c r="AM264" s="899"/>
      <c r="AN264" s="899"/>
      <c r="AO264" s="899"/>
      <c r="AP264" s="899"/>
      <c r="AQ264" s="899"/>
      <c r="AR264" s="899"/>
      <c r="AS264" s="899"/>
      <c r="AT264" s="899"/>
      <c r="AU264" s="899"/>
      <c r="AV264" s="899"/>
      <c r="AW264" s="899"/>
      <c r="AX264" s="899"/>
      <c r="AY264" s="899"/>
      <c r="AZ264" s="232"/>
      <c r="BA264" s="1286" t="s">
        <v>74</v>
      </c>
      <c r="BB264" s="413" t="s">
        <v>89</v>
      </c>
      <c r="BC264" s="519">
        <v>6.2485490002432265</v>
      </c>
      <c r="BD264" s="639">
        <v>1.0877181311659965</v>
      </c>
      <c r="BE264" s="639">
        <v>3.0284948965628495</v>
      </c>
      <c r="BF264" s="639">
        <v>1.973321826898238</v>
      </c>
      <c r="BG264" s="657">
        <v>12.334914442722173</v>
      </c>
      <c r="BH264" s="675">
        <v>0</v>
      </c>
      <c r="BI264" s="639">
        <v>0.83490243239010498</v>
      </c>
      <c r="BJ264" s="639">
        <v>1.274538499743064</v>
      </c>
      <c r="BK264" s="639">
        <v>3.3264016324721233</v>
      </c>
      <c r="BL264" s="657">
        <v>2.0000347719211748</v>
      </c>
      <c r="BM264" s="675">
        <v>1.6041351316732906</v>
      </c>
      <c r="BN264" s="639">
        <v>5.1180496819329013</v>
      </c>
      <c r="BO264" s="639">
        <v>0.93765489147454173</v>
      </c>
      <c r="BP264" s="639">
        <v>1.8700198905012348</v>
      </c>
      <c r="BQ264" s="657">
        <v>7.7072613654840483</v>
      </c>
      <c r="BR264" s="675">
        <v>0.64714514734301987</v>
      </c>
      <c r="BS264" s="639">
        <v>0.47363581336296456</v>
      </c>
      <c r="BT264" s="639">
        <v>0.95819999043370985</v>
      </c>
      <c r="BU264" s="639">
        <v>16.35211347858532</v>
      </c>
      <c r="BV264" s="944">
        <v>6.2419038678674692</v>
      </c>
      <c r="BW264" s="1032"/>
      <c r="BX264" s="1032"/>
      <c r="BY264" s="1033"/>
      <c r="BZ264" s="1033"/>
      <c r="CA264" s="1033"/>
      <c r="CB264" s="1033"/>
      <c r="CC264" s="1033"/>
      <c r="CD264" s="1033"/>
      <c r="CE264" s="1033"/>
      <c r="CF264" s="1033"/>
      <c r="CG264" s="1033"/>
      <c r="CH264" s="1033"/>
      <c r="CI264" s="1033"/>
      <c r="CJ264" s="1033"/>
      <c r="CK264" s="1033"/>
      <c r="CL264" s="1033"/>
      <c r="CM264" s="1033"/>
      <c r="CN264" s="1033"/>
      <c r="CO264" s="1033"/>
      <c r="CP264" s="1033"/>
      <c r="CQ264" s="1033"/>
      <c r="CR264" s="1033"/>
      <c r="CS264" s="1033"/>
      <c r="CT264" s="1033"/>
      <c r="CU264" s="1033"/>
      <c r="CV264" s="1033"/>
      <c r="CW264" s="1033"/>
      <c r="CX264" s="1033"/>
      <c r="CY264" s="1033"/>
      <c r="CZ264" s="1034"/>
    </row>
    <row r="265" s="133" customFormat="true" ht="15" customHeight="true" x14ac:dyDescent="0.2">
      <c r="A265" s="1285"/>
      <c r="B265" s="158" t="s">
        <v>90</v>
      </c>
      <c r="C265" s="518">
        <v>92.75944956028313</v>
      </c>
      <c r="D265" s="537">
        <v>94.183148147387143</v>
      </c>
      <c r="E265" s="537">
        <v>91.44216402816113</v>
      </c>
      <c r="F265" s="537">
        <v>95.264458109938658</v>
      </c>
      <c r="G265" s="556">
        <v>90.844895549875019</v>
      </c>
      <c r="H265" s="574">
        <v>85.838337137841478</v>
      </c>
      <c r="I265" s="537">
        <v>83.276043983755912</v>
      </c>
      <c r="J265" s="537">
        <v>91.086721848620158</v>
      </c>
      <c r="K265" s="537">
        <v>95.70020995673589</v>
      </c>
      <c r="L265" s="556">
        <v>91.589039257226119</v>
      </c>
      <c r="M265" s="574">
        <v>92.149880649766359</v>
      </c>
      <c r="N265" s="537">
        <v>95.859349815190086</v>
      </c>
      <c r="O265" s="537">
        <v>94.07972150703003</v>
      </c>
      <c r="P265" s="537">
        <v>96.203392534433135</v>
      </c>
      <c r="Q265" s="605">
        <v>91.116441593254919</v>
      </c>
      <c r="R265" s="574">
        <v>98.300784318952466</v>
      </c>
      <c r="S265" s="537">
        <v>98.927678706257339</v>
      </c>
      <c r="T265" s="537">
        <v>78.406420767263725</v>
      </c>
      <c r="U265" s="537">
        <v>92.292129860452192</v>
      </c>
      <c r="V265" s="825">
        <v>92.538379007617138</v>
      </c>
      <c r="W265" s="898"/>
      <c r="X265" s="898"/>
      <c r="Y265" s="899"/>
      <c r="Z265" s="899"/>
      <c r="AA265" s="899"/>
      <c r="AB265" s="899"/>
      <c r="AC265" s="899"/>
      <c r="AD265" s="899"/>
      <c r="AE265" s="899"/>
      <c r="AF265" s="899"/>
      <c r="AG265" s="899"/>
      <c r="AH265" s="899"/>
      <c r="AI265" s="899"/>
      <c r="AJ265" s="899"/>
      <c r="AK265" s="899"/>
      <c r="AL265" s="899"/>
      <c r="AM265" s="899"/>
      <c r="AN265" s="899"/>
      <c r="AO265" s="899"/>
      <c r="AP265" s="899"/>
      <c r="AQ265" s="899"/>
      <c r="AR265" s="899"/>
      <c r="AS265" s="899"/>
      <c r="AT265" s="899"/>
      <c r="AU265" s="899"/>
      <c r="AV265" s="899"/>
      <c r="AW265" s="899"/>
      <c r="AX265" s="899"/>
      <c r="AY265" s="899"/>
      <c r="AZ265" s="232"/>
      <c r="BA265" s="1286"/>
      <c r="BB265" s="413" t="s">
        <v>90</v>
      </c>
      <c r="BC265" s="519">
        <v>339.28881664463944</v>
      </c>
      <c r="BD265" s="639">
        <v>564.89825668440915</v>
      </c>
      <c r="BE265" s="639">
        <v>538.23106309000718</v>
      </c>
      <c r="BF265" s="639">
        <v>543.71827452324601</v>
      </c>
      <c r="BG265" s="657">
        <v>502.18520478194034</v>
      </c>
      <c r="BH265" s="675">
        <v>104.92825073283031</v>
      </c>
      <c r="BI265" s="639">
        <v>108.52987129892695</v>
      </c>
      <c r="BJ265" s="639">
        <v>116.34464356295589</v>
      </c>
      <c r="BK265" s="639">
        <v>125.54508767272637</v>
      </c>
      <c r="BL265" s="657">
        <v>117.64595324647995</v>
      </c>
      <c r="BM265" s="675">
        <v>200.12331004700138</v>
      </c>
      <c r="BN265" s="639">
        <v>412.59364420155975</v>
      </c>
      <c r="BO265" s="639">
        <v>438.33414159822917</v>
      </c>
      <c r="BP265" s="639">
        <v>418.26769369859539</v>
      </c>
      <c r="BQ265" s="657">
        <v>446.00901966493302</v>
      </c>
      <c r="BR265" s="675">
        <v>138.10296854504392</v>
      </c>
      <c r="BS265" s="639">
        <v>174.00001162265787</v>
      </c>
      <c r="BT265" s="639">
        <v>22.765118460589374</v>
      </c>
      <c r="BU265" s="639">
        <v>1803.28399079122</v>
      </c>
      <c r="BV265" s="944">
        <v>350.16952630473105</v>
      </c>
      <c r="BW265" s="1032"/>
      <c r="BX265" s="1032"/>
      <c r="BY265" s="1033"/>
      <c r="BZ265" s="1033"/>
      <c r="CA265" s="1033"/>
      <c r="CB265" s="1033"/>
      <c r="CC265" s="1033"/>
      <c r="CD265" s="1033"/>
      <c r="CE265" s="1033"/>
      <c r="CF265" s="1033"/>
      <c r="CG265" s="1033"/>
      <c r="CH265" s="1033"/>
      <c r="CI265" s="1033"/>
      <c r="CJ265" s="1033"/>
      <c r="CK265" s="1033"/>
      <c r="CL265" s="1033"/>
      <c r="CM265" s="1033"/>
      <c r="CN265" s="1033"/>
      <c r="CO265" s="1033"/>
      <c r="CP265" s="1033"/>
      <c r="CQ265" s="1033"/>
      <c r="CR265" s="1033"/>
      <c r="CS265" s="1033"/>
      <c r="CT265" s="1033"/>
      <c r="CU265" s="1033"/>
      <c r="CV265" s="1033"/>
      <c r="CW265" s="1033"/>
      <c r="CX265" s="1033"/>
      <c r="CY265" s="1033"/>
      <c r="CZ265" s="1034"/>
    </row>
    <row r="266" s="133" customFormat="true" ht="15" customHeight="true" x14ac:dyDescent="0.2">
      <c r="A266" s="1285"/>
      <c r="B266" s="158" t="s">
        <v>91</v>
      </c>
      <c r="C266" s="518">
        <v>4.8077348523119392</v>
      </c>
      <c r="D266" s="537">
        <v>4.8246825722400466</v>
      </c>
      <c r="E266" s="537">
        <v>7.9739994382424779</v>
      </c>
      <c r="F266" s="537">
        <v>4.3897976998724042</v>
      </c>
      <c r="G266" s="556">
        <v>6.7288401842733352</v>
      </c>
      <c r="H266" s="574">
        <v>14.161662862158494</v>
      </c>
      <c r="I266" s="537">
        <v>16.083327119796177</v>
      </c>
      <c r="J266" s="537">
        <v>7.9154364780875701</v>
      </c>
      <c r="K266" s="537">
        <v>1.7641485416399909</v>
      </c>
      <c r="L266" s="556">
        <v>6.015188109485246</v>
      </c>
      <c r="M266" s="574">
        <v>5.8912238972496915</v>
      </c>
      <c r="N266" s="537">
        <v>2.4880285106561728</v>
      </c>
      <c r="O266" s="537">
        <v>5.0158852050235616</v>
      </c>
      <c r="P266" s="537">
        <v>3.3664947404307846</v>
      </c>
      <c r="Q266" s="605">
        <v>7.3090202268229651</v>
      </c>
      <c r="R266" s="574">
        <v>0.94818254335273922</v>
      </c>
      <c r="S266" s="537">
        <v>0.80303572800508138</v>
      </c>
      <c r="T266" s="537">
        <v>18.2933973444147</v>
      </c>
      <c r="U266" s="537">
        <v>6.4789892213860831</v>
      </c>
      <c r="V266" s="825">
        <v>5.5658686463049643</v>
      </c>
      <c r="W266" s="898"/>
      <c r="X266" s="898"/>
      <c r="Y266" s="899"/>
      <c r="Z266" s="899"/>
      <c r="AA266" s="899"/>
      <c r="AB266" s="899"/>
      <c r="AC266" s="899"/>
      <c r="AD266" s="899"/>
      <c r="AE266" s="899"/>
      <c r="AF266" s="899"/>
      <c r="AG266" s="899"/>
      <c r="AH266" s="899"/>
      <c r="AI266" s="899"/>
      <c r="AJ266" s="899"/>
      <c r="AK266" s="899"/>
      <c r="AL266" s="899"/>
      <c r="AM266" s="899"/>
      <c r="AN266" s="899"/>
      <c r="AO266" s="899"/>
      <c r="AP266" s="899"/>
      <c r="AQ266" s="899"/>
      <c r="AR266" s="899"/>
      <c r="AS266" s="899"/>
      <c r="AT266" s="899"/>
      <c r="AU266" s="899"/>
      <c r="AV266" s="899"/>
      <c r="AW266" s="899"/>
      <c r="AX266" s="899"/>
      <c r="AY266" s="899"/>
      <c r="AZ266" s="232"/>
      <c r="BA266" s="1286"/>
      <c r="BB266" s="413" t="s">
        <v>91</v>
      </c>
      <c r="BC266" s="519">
        <v>17.585385386768667</v>
      </c>
      <c r="BD266" s="639">
        <v>28.937817727742452</v>
      </c>
      <c r="BE266" s="639">
        <v>46.935177446179217</v>
      </c>
      <c r="BF266" s="639">
        <v>25.0546035555702</v>
      </c>
      <c r="BG266" s="657">
        <v>37.196630206141535</v>
      </c>
      <c r="BH266" s="675">
        <v>17.311128816582109</v>
      </c>
      <c r="BI266" s="639">
        <v>20.960666944151519</v>
      </c>
      <c r="BJ266" s="639">
        <v>10.11034997196211</v>
      </c>
      <c r="BK266" s="639">
        <v>2.3143124077578481</v>
      </c>
      <c r="BL266" s="657">
        <v>7.72649811414471</v>
      </c>
      <c r="BM266" s="675">
        <v>12.794061351273092</v>
      </c>
      <c r="BN266" s="639">
        <v>10.708864102125812</v>
      </c>
      <c r="BO266" s="639">
        <v>23.369900553276718</v>
      </c>
      <c r="BP266" s="639">
        <v>14.636656294885338</v>
      </c>
      <c r="BQ266" s="657">
        <v>35.777175766242799</v>
      </c>
      <c r="BR266" s="675">
        <v>1.3321035520400875</v>
      </c>
      <c r="BS266" s="639">
        <v>1.4124280265504263</v>
      </c>
      <c r="BT266" s="639">
        <v>5.3114445668728782</v>
      </c>
      <c r="BU266" s="639">
        <v>126.59213258053587</v>
      </c>
      <c r="BV266" s="944">
        <v>21.061505596402714</v>
      </c>
      <c r="BW266" s="1032"/>
      <c r="BX266" s="1032"/>
      <c r="BY266" s="1033"/>
      <c r="BZ266" s="1033"/>
      <c r="CA266" s="1033"/>
      <c r="CB266" s="1033"/>
      <c r="CC266" s="1033"/>
      <c r="CD266" s="1033"/>
      <c r="CE266" s="1033"/>
      <c r="CF266" s="1033"/>
      <c r="CG266" s="1033"/>
      <c r="CH266" s="1033"/>
      <c r="CI266" s="1033"/>
      <c r="CJ266" s="1033"/>
      <c r="CK266" s="1033"/>
      <c r="CL266" s="1033"/>
      <c r="CM266" s="1033"/>
      <c r="CN266" s="1033"/>
      <c r="CO266" s="1033"/>
      <c r="CP266" s="1033"/>
      <c r="CQ266" s="1033"/>
      <c r="CR266" s="1033"/>
      <c r="CS266" s="1033"/>
      <c r="CT266" s="1033"/>
      <c r="CU266" s="1033"/>
      <c r="CV266" s="1033"/>
      <c r="CW266" s="1033"/>
      <c r="CX266" s="1033"/>
      <c r="CY266" s="1033"/>
      <c r="CZ266" s="1034"/>
    </row>
    <row r="267" s="133" customFormat="true" ht="15" customHeight="true" x14ac:dyDescent="0.2">
      <c r="A267" s="1285"/>
      <c r="B267" s="158" t="s">
        <v>113</v>
      </c>
      <c r="C267" s="518">
        <v>0.72450120337940027</v>
      </c>
      <c r="D267" s="537">
        <v>0.81081853857477693</v>
      </c>
      <c r="E267" s="537">
        <v>6.9313782902547763E-2</v>
      </c>
      <c r="F267" s="537">
        <v>0</v>
      </c>
      <c r="G267" s="556">
        <v>0.19488826453697189</v>
      </c>
      <c r="H267" s="574">
        <v>0</v>
      </c>
      <c r="I267" s="537">
        <v>0</v>
      </c>
      <c r="J267" s="537">
        <v>0</v>
      </c>
      <c r="K267" s="537">
        <v>0</v>
      </c>
      <c r="L267" s="556">
        <v>0.83871726345775777</v>
      </c>
      <c r="M267" s="574">
        <v>1.220246562482038</v>
      </c>
      <c r="N267" s="537">
        <v>0.46352697595169856</v>
      </c>
      <c r="O267" s="537">
        <v>0.70314428019631481</v>
      </c>
      <c r="P267" s="537">
        <v>0</v>
      </c>
      <c r="Q267" s="605">
        <v>0</v>
      </c>
      <c r="R267" s="574">
        <v>0.29039947990863113</v>
      </c>
      <c r="S267" s="537">
        <v>0</v>
      </c>
      <c r="T267" s="537">
        <v>0</v>
      </c>
      <c r="U267" s="537">
        <v>0.39197924966909359</v>
      </c>
      <c r="V267" s="825">
        <v>0.24622084072583694</v>
      </c>
      <c r="W267" s="898"/>
      <c r="X267" s="898"/>
      <c r="Y267" s="899"/>
      <c r="Z267" s="899"/>
      <c r="AA267" s="899"/>
      <c r="AB267" s="899"/>
      <c r="AC267" s="899"/>
      <c r="AD267" s="899"/>
      <c r="AE267" s="899"/>
      <c r="AF267" s="899"/>
      <c r="AG267" s="899"/>
      <c r="AH267" s="899"/>
      <c r="AI267" s="899"/>
      <c r="AJ267" s="899"/>
      <c r="AK267" s="899"/>
      <c r="AL267" s="899"/>
      <c r="AM267" s="899"/>
      <c r="AN267" s="899"/>
      <c r="AO267" s="899"/>
      <c r="AP267" s="899"/>
      <c r="AQ267" s="899"/>
      <c r="AR267" s="899"/>
      <c r="AS267" s="899"/>
      <c r="AT267" s="899"/>
      <c r="AU267" s="899"/>
      <c r="AV267" s="899"/>
      <c r="AW267" s="899"/>
      <c r="AX267" s="899"/>
      <c r="AY267" s="899"/>
      <c r="AZ267" s="232"/>
      <c r="BA267" s="1286"/>
      <c r="BB267" s="413" t="s">
        <v>113</v>
      </c>
      <c r="BC267" s="519">
        <v>2.6500281870739428</v>
      </c>
      <c r="BD267" s="639">
        <v>4.8631839977521354</v>
      </c>
      <c r="BE267" s="639">
        <v>0.40798281028146915</v>
      </c>
      <c r="BF267" s="639">
        <v>0</v>
      </c>
      <c r="BG267" s="657">
        <v>1.0773307894042796</v>
      </c>
      <c r="BH267" s="675">
        <v>0</v>
      </c>
      <c r="BI267" s="639">
        <v>0</v>
      </c>
      <c r="BJ267" s="639">
        <v>0</v>
      </c>
      <c r="BK267" s="639">
        <v>0</v>
      </c>
      <c r="BL267" s="657">
        <v>1.0773307894042796</v>
      </c>
      <c r="BM267" s="675">
        <v>2.6500281870739428</v>
      </c>
      <c r="BN267" s="639">
        <v>1.9950926494113821</v>
      </c>
      <c r="BO267" s="639">
        <v>3.276074158622222</v>
      </c>
      <c r="BP267" s="639">
        <v>0</v>
      </c>
      <c r="BQ267" s="657">
        <v>0</v>
      </c>
      <c r="BR267" s="675">
        <v>0.40798281028146915</v>
      </c>
      <c r="BS267" s="639">
        <v>0</v>
      </c>
      <c r="BT267" s="639">
        <v>0</v>
      </c>
      <c r="BU267" s="639">
        <v>7.6588318713567922</v>
      </c>
      <c r="BV267" s="944">
        <v>0.93171110287356529</v>
      </c>
      <c r="BW267" s="1032"/>
      <c r="BX267" s="1032"/>
      <c r="BY267" s="1033"/>
      <c r="BZ267" s="1033"/>
      <c r="CA267" s="1033"/>
      <c r="CB267" s="1033"/>
      <c r="CC267" s="1033"/>
      <c r="CD267" s="1033"/>
      <c r="CE267" s="1033"/>
      <c r="CF267" s="1033"/>
      <c r="CG267" s="1033"/>
      <c r="CH267" s="1033"/>
      <c r="CI267" s="1033"/>
      <c r="CJ267" s="1033"/>
      <c r="CK267" s="1033"/>
      <c r="CL267" s="1033"/>
      <c r="CM267" s="1033"/>
      <c r="CN267" s="1033"/>
      <c r="CO267" s="1033"/>
      <c r="CP267" s="1033"/>
      <c r="CQ267" s="1033"/>
      <c r="CR267" s="1033"/>
      <c r="CS267" s="1033"/>
      <c r="CT267" s="1033"/>
      <c r="CU267" s="1033"/>
      <c r="CV267" s="1033"/>
      <c r="CW267" s="1033"/>
      <c r="CX267" s="1033"/>
      <c r="CY267" s="1033"/>
      <c r="CZ267" s="1034"/>
    </row>
    <row r="268" s="133" customFormat="true" ht="15" customHeight="true" x14ac:dyDescent="0.2">
      <c r="A268" s="1285" t="s">
        <v>116</v>
      </c>
      <c r="B268" s="158" t="s">
        <v>89</v>
      </c>
      <c r="C268" s="518">
        <v>1.8088547071135714</v>
      </c>
      <c r="D268" s="537">
        <v>0.19353742053746481</v>
      </c>
      <c r="E268" s="537">
        <v>0.55395628517379691</v>
      </c>
      <c r="F268" s="537">
        <v>0.3695921689715555</v>
      </c>
      <c r="G268" s="556">
        <v>1.8501944725926187</v>
      </c>
      <c r="H268" s="574">
        <v>0</v>
      </c>
      <c r="I268" s="537">
        <v>0.66948961724160461</v>
      </c>
      <c r="J268" s="537">
        <v>1.056128786726684</v>
      </c>
      <c r="K268" s="537">
        <v>1.3233518900437578</v>
      </c>
      <c r="L268" s="556">
        <v>0.83625675885237516</v>
      </c>
      <c r="M268" s="574">
        <v>0.77192092300721982</v>
      </c>
      <c r="N268" s="537">
        <v>1.2629285726184569</v>
      </c>
      <c r="O268" s="537">
        <v>0.218778942102199</v>
      </c>
      <c r="P268" s="537">
        <v>0.4526339546431975</v>
      </c>
      <c r="Q268" s="605">
        <v>1.7063593264151806</v>
      </c>
      <c r="R268" s="574">
        <v>0.47288856596479278</v>
      </c>
      <c r="S268" s="537">
        <v>0.28118334314947568</v>
      </c>
      <c r="T268" s="537">
        <v>3.7113440281511556</v>
      </c>
      <c r="U268" s="537">
        <v>0.75521666091920492</v>
      </c>
      <c r="V268" s="825">
        <v>1.6906056491112678</v>
      </c>
      <c r="W268" s="898"/>
      <c r="X268" s="898"/>
      <c r="Y268" s="899"/>
      <c r="Z268" s="899"/>
      <c r="AA268" s="899"/>
      <c r="AB268" s="899"/>
      <c r="AC268" s="899"/>
      <c r="AD268" s="899"/>
      <c r="AE268" s="899"/>
      <c r="AF268" s="899"/>
      <c r="AG268" s="899"/>
      <c r="AH268" s="899"/>
      <c r="AI268" s="899"/>
      <c r="AJ268" s="899"/>
      <c r="AK268" s="899"/>
      <c r="AL268" s="899"/>
      <c r="AM268" s="899"/>
      <c r="AN268" s="899"/>
      <c r="AO268" s="899"/>
      <c r="AP268" s="899"/>
      <c r="AQ268" s="899"/>
      <c r="AR268" s="899"/>
      <c r="AS268" s="899"/>
      <c r="AT268" s="899"/>
      <c r="AU268" s="899"/>
      <c r="AV268" s="899"/>
      <c r="AW268" s="899"/>
      <c r="AX268" s="899"/>
      <c r="AY268" s="899"/>
      <c r="AZ268" s="232"/>
      <c r="BA268" s="1286" t="s">
        <v>116</v>
      </c>
      <c r="BB268" s="413" t="s">
        <v>89</v>
      </c>
      <c r="BC268" s="519">
        <v>6.2485490002432265</v>
      </c>
      <c r="BD268" s="639">
        <v>1.0877181311659965</v>
      </c>
      <c r="BE268" s="639">
        <v>3.0284948965628495</v>
      </c>
      <c r="BF268" s="639">
        <v>1.973321826898238</v>
      </c>
      <c r="BG268" s="657">
        <v>9.6451776614352589</v>
      </c>
      <c r="BH268" s="675">
        <v>0</v>
      </c>
      <c r="BI268" s="639">
        <v>0.83490243239010498</v>
      </c>
      <c r="BJ268" s="639">
        <v>1.274538499743064</v>
      </c>
      <c r="BK268" s="639">
        <v>1.6779380386584064</v>
      </c>
      <c r="BL268" s="657">
        <v>0.95876158444797766</v>
      </c>
      <c r="BM268" s="675">
        <v>1.6041351316732906</v>
      </c>
      <c r="BN268" s="639">
        <v>5.1180496819329013</v>
      </c>
      <c r="BO268" s="639">
        <v>0.93765489147454173</v>
      </c>
      <c r="BP268" s="639">
        <v>1.8700198905012348</v>
      </c>
      <c r="BQ268" s="657">
        <v>7.7072613654840483</v>
      </c>
      <c r="BR268" s="675">
        <v>0.64714514734301987</v>
      </c>
      <c r="BS268" s="639">
        <v>0.47363581336296456</v>
      </c>
      <c r="BT268" s="639">
        <v>0.95819999043370985</v>
      </c>
      <c r="BU268" s="639">
        <v>13.662376697298406</v>
      </c>
      <c r="BV268" s="944">
        <v>6.2419038678674692</v>
      </c>
      <c r="BW268" s="1032"/>
      <c r="BX268" s="1032"/>
      <c r="BY268" s="1033"/>
      <c r="BZ268" s="1033"/>
      <c r="CA268" s="1033"/>
      <c r="CB268" s="1033"/>
      <c r="CC268" s="1033"/>
      <c r="CD268" s="1033"/>
      <c r="CE268" s="1033"/>
      <c r="CF268" s="1033"/>
      <c r="CG268" s="1033"/>
      <c r="CH268" s="1033"/>
      <c r="CI268" s="1033"/>
      <c r="CJ268" s="1033"/>
      <c r="CK268" s="1033"/>
      <c r="CL268" s="1033"/>
      <c r="CM268" s="1033"/>
      <c r="CN268" s="1033"/>
      <c r="CO268" s="1033"/>
      <c r="CP268" s="1033"/>
      <c r="CQ268" s="1033"/>
      <c r="CR268" s="1033"/>
      <c r="CS268" s="1033"/>
      <c r="CT268" s="1033"/>
      <c r="CU268" s="1033"/>
      <c r="CV268" s="1033"/>
      <c r="CW268" s="1033"/>
      <c r="CX268" s="1033"/>
      <c r="CY268" s="1033"/>
      <c r="CZ268" s="1034"/>
    </row>
    <row r="269" s="133" customFormat="true" ht="15" customHeight="true" x14ac:dyDescent="0.2">
      <c r="A269" s="1285"/>
      <c r="B269" s="158" t="s">
        <v>90</v>
      </c>
      <c r="C269" s="518">
        <v>93.419718269014979</v>
      </c>
      <c r="D269" s="537">
        <v>96.030389688177436</v>
      </c>
      <c r="E269" s="537">
        <v>92.818003002922893</v>
      </c>
      <c r="F269" s="537">
        <v>95.453457796046351</v>
      </c>
      <c r="G269" s="556">
        <v>92.166792260944277</v>
      </c>
      <c r="H269" s="574">
        <v>85.088059077131945</v>
      </c>
      <c r="I269" s="537">
        <v>82.522619609945437</v>
      </c>
      <c r="J269" s="537">
        <v>90.566068854676033</v>
      </c>
      <c r="K269" s="537">
        <v>96.851402106589632</v>
      </c>
      <c r="L269" s="556">
        <v>93.13404207095121</v>
      </c>
      <c r="M269" s="574">
        <v>93.602191592178201</v>
      </c>
      <c r="N269" s="537">
        <v>96.547772014801296</v>
      </c>
      <c r="O269" s="537">
        <v>97.554216354714868</v>
      </c>
      <c r="P269" s="537">
        <v>96.670975280329088</v>
      </c>
      <c r="Q269" s="605">
        <v>92.132010131967505</v>
      </c>
      <c r="R269" s="574">
        <v>98.553703009314404</v>
      </c>
      <c r="S269" s="537">
        <v>99.139909773895752</v>
      </c>
      <c r="T269" s="537">
        <v>77.500660840101148</v>
      </c>
      <c r="U269" s="537">
        <v>93.725115962135106</v>
      </c>
      <c r="V269" s="825">
        <v>92.778851018721468</v>
      </c>
      <c r="W269" s="898"/>
      <c r="X269" s="898"/>
      <c r="Y269" s="899"/>
      <c r="Z269" s="899"/>
      <c r="AA269" s="899"/>
      <c r="AB269" s="899"/>
      <c r="AC269" s="899"/>
      <c r="AD269" s="899"/>
      <c r="AE269" s="899"/>
      <c r="AF269" s="899"/>
      <c r="AG269" s="899"/>
      <c r="AH269" s="899"/>
      <c r="AI269" s="899"/>
      <c r="AJ269" s="899"/>
      <c r="AK269" s="899"/>
      <c r="AL269" s="899"/>
      <c r="AM269" s="899"/>
      <c r="AN269" s="899"/>
      <c r="AO269" s="899"/>
      <c r="AP269" s="899"/>
      <c r="AQ269" s="899"/>
      <c r="AR269" s="899"/>
      <c r="AS269" s="899"/>
      <c r="AT269" s="899"/>
      <c r="AU269" s="899"/>
      <c r="AV269" s="899"/>
      <c r="AW269" s="899"/>
      <c r="AX269" s="899"/>
      <c r="AY269" s="899"/>
      <c r="AZ269" s="232"/>
      <c r="BA269" s="1286"/>
      <c r="BB269" s="413" t="s">
        <v>90</v>
      </c>
      <c r="BC269" s="519">
        <v>322.71120775882559</v>
      </c>
      <c r="BD269" s="639">
        <v>539.709559612254</v>
      </c>
      <c r="BE269" s="639">
        <v>507.4386841108157</v>
      </c>
      <c r="BF269" s="639">
        <v>509.64389274260998</v>
      </c>
      <c r="BG269" s="657">
        <v>480.47116074005197</v>
      </c>
      <c r="BH269" s="675">
        <v>98.7779095327775</v>
      </c>
      <c r="BI269" s="639">
        <v>102.91173166122884</v>
      </c>
      <c r="BJ269" s="639">
        <v>109.29532740360574</v>
      </c>
      <c r="BK269" s="639">
        <v>122.80229689071899</v>
      </c>
      <c r="BL269" s="657">
        <v>106.77742307820652</v>
      </c>
      <c r="BM269" s="675">
        <v>194.5154736183035</v>
      </c>
      <c r="BN269" s="639">
        <v>391.26226499665034</v>
      </c>
      <c r="BO269" s="639">
        <v>418.10325651101465</v>
      </c>
      <c r="BP269" s="639">
        <v>399.38816952181878</v>
      </c>
      <c r="BQ269" s="657">
        <v>416.1406517502308</v>
      </c>
      <c r="BR269" s="675">
        <v>134.87014752628085</v>
      </c>
      <c r="BS269" s="639">
        <v>166.99499791325954</v>
      </c>
      <c r="BT269" s="639">
        <v>20.009228978048974</v>
      </c>
      <c r="BU269" s="639">
        <v>1695.5503056753373</v>
      </c>
      <c r="BV269" s="944">
        <v>342.54982487163238</v>
      </c>
      <c r="BW269" s="1032"/>
      <c r="BX269" s="1032"/>
      <c r="BY269" s="1033"/>
      <c r="BZ269" s="1033"/>
      <c r="CA269" s="1033"/>
      <c r="CB269" s="1033"/>
      <c r="CC269" s="1033"/>
      <c r="CD269" s="1033"/>
      <c r="CE269" s="1033"/>
      <c r="CF269" s="1033"/>
      <c r="CG269" s="1033"/>
      <c r="CH269" s="1033"/>
      <c r="CI269" s="1033"/>
      <c r="CJ269" s="1033"/>
      <c r="CK269" s="1033"/>
      <c r="CL269" s="1033"/>
      <c r="CM269" s="1033"/>
      <c r="CN269" s="1033"/>
      <c r="CO269" s="1033"/>
      <c r="CP269" s="1033"/>
      <c r="CQ269" s="1033"/>
      <c r="CR269" s="1033"/>
      <c r="CS269" s="1033"/>
      <c r="CT269" s="1033"/>
      <c r="CU269" s="1033"/>
      <c r="CV269" s="1033"/>
      <c r="CW269" s="1033"/>
      <c r="CX269" s="1033"/>
      <c r="CY269" s="1033"/>
      <c r="CZ269" s="1034"/>
    </row>
    <row r="270" s="133" customFormat="true" ht="15" customHeight="true" x14ac:dyDescent="0.2">
      <c r="A270" s="1285"/>
      <c r="B270" s="158" t="s">
        <v>91</v>
      </c>
      <c r="C270" s="518">
        <v>4.7714270238714356</v>
      </c>
      <c r="D270" s="537">
        <v>3.7760728912850117</v>
      </c>
      <c r="E270" s="537">
        <v>6.6280407119032141</v>
      </c>
      <c r="F270" s="537">
        <v>4.1769500349819522</v>
      </c>
      <c r="G270" s="556">
        <v>5.9830132664631481</v>
      </c>
      <c r="H270" s="574">
        <v>14.91194092286802</v>
      </c>
      <c r="I270" s="537">
        <v>16.807890772812975</v>
      </c>
      <c r="J270" s="537">
        <v>8.377802358597302</v>
      </c>
      <c r="K270" s="537">
        <v>1.825246003366612</v>
      </c>
      <c r="L270" s="556">
        <v>6.0297011701964243</v>
      </c>
      <c r="M270" s="574">
        <v>5.6258874848146094</v>
      </c>
      <c r="N270" s="537">
        <v>2.1892994125802554</v>
      </c>
      <c r="O270" s="537">
        <v>2.227004703182923</v>
      </c>
      <c r="P270" s="537">
        <v>2.8763907650277076</v>
      </c>
      <c r="Q270" s="605">
        <v>6.1616305416173214</v>
      </c>
      <c r="R270" s="574">
        <v>0.97340842472074529</v>
      </c>
      <c r="S270" s="537">
        <v>0.57890688295480286</v>
      </c>
      <c r="T270" s="537">
        <v>18.787995131747774</v>
      </c>
      <c r="U270" s="537">
        <v>5.5196673769455398</v>
      </c>
      <c r="V270" s="825">
        <v>5.5305433321670812</v>
      </c>
      <c r="W270" s="898"/>
      <c r="X270" s="898"/>
      <c r="Y270" s="899"/>
      <c r="Z270" s="899"/>
      <c r="AA270" s="899"/>
      <c r="AB270" s="899"/>
      <c r="AC270" s="899"/>
      <c r="AD270" s="899"/>
      <c r="AE270" s="899"/>
      <c r="AF270" s="899"/>
      <c r="AG270" s="899"/>
      <c r="AH270" s="899"/>
      <c r="AI270" s="899"/>
      <c r="AJ270" s="899"/>
      <c r="AK270" s="899"/>
      <c r="AL270" s="899"/>
      <c r="AM270" s="899"/>
      <c r="AN270" s="899"/>
      <c r="AO270" s="899"/>
      <c r="AP270" s="899"/>
      <c r="AQ270" s="899"/>
      <c r="AR270" s="899"/>
      <c r="AS270" s="899"/>
      <c r="AT270" s="899"/>
      <c r="AU270" s="899"/>
      <c r="AV270" s="899"/>
      <c r="AW270" s="899"/>
      <c r="AX270" s="899"/>
      <c r="AY270" s="899"/>
      <c r="AZ270" s="232"/>
      <c r="BA270" s="1286"/>
      <c r="BB270" s="413" t="s">
        <v>91</v>
      </c>
      <c r="BC270" s="519">
        <v>16.482526453062118</v>
      </c>
      <c r="BD270" s="639">
        <v>21.222267699181334</v>
      </c>
      <c r="BE270" s="639">
        <v>36.235688640868176</v>
      </c>
      <c r="BF270" s="639">
        <v>22.301518716776709</v>
      </c>
      <c r="BG270" s="657">
        <v>31.189816400704007</v>
      </c>
      <c r="BH270" s="675">
        <v>17.311128816582109</v>
      </c>
      <c r="BI270" s="639">
        <v>20.960666944151519</v>
      </c>
      <c r="BJ270" s="639">
        <v>10.11034997196211</v>
      </c>
      <c r="BK270" s="639">
        <v>2.3143124077578481</v>
      </c>
      <c r="BL270" s="657">
        <v>6.913003436431274</v>
      </c>
      <c r="BM270" s="675">
        <v>11.691202417566537</v>
      </c>
      <c r="BN270" s="639">
        <v>8.8721907201614858</v>
      </c>
      <c r="BO270" s="639">
        <v>9.5446199401623719</v>
      </c>
      <c r="BP270" s="639">
        <v>11.883571456091856</v>
      </c>
      <c r="BQ270" s="657">
        <v>27.830771799725223</v>
      </c>
      <c r="BR270" s="675">
        <v>1.3321035520400875</v>
      </c>
      <c r="BS270" s="639">
        <v>0.97513255692375056</v>
      </c>
      <c r="BT270" s="639">
        <v>4.8507108527143235</v>
      </c>
      <c r="BU270" s="639">
        <v>99.854490572059433</v>
      </c>
      <c r="BV270" s="944">
        <v>20.419380376854715</v>
      </c>
      <c r="BW270" s="1032"/>
      <c r="BX270" s="1032"/>
      <c r="BY270" s="1033"/>
      <c r="BZ270" s="1033"/>
      <c r="CA270" s="1033"/>
      <c r="CB270" s="1033"/>
      <c r="CC270" s="1033"/>
      <c r="CD270" s="1033"/>
      <c r="CE270" s="1033"/>
      <c r="CF270" s="1033"/>
      <c r="CG270" s="1033"/>
      <c r="CH270" s="1033"/>
      <c r="CI270" s="1033"/>
      <c r="CJ270" s="1033"/>
      <c r="CK270" s="1033"/>
      <c r="CL270" s="1033"/>
      <c r="CM270" s="1033"/>
      <c r="CN270" s="1033"/>
      <c r="CO270" s="1033"/>
      <c r="CP270" s="1033"/>
      <c r="CQ270" s="1033"/>
      <c r="CR270" s="1033"/>
      <c r="CS270" s="1033"/>
      <c r="CT270" s="1033"/>
      <c r="CU270" s="1033"/>
      <c r="CV270" s="1033"/>
      <c r="CW270" s="1033"/>
      <c r="CX270" s="1033"/>
      <c r="CY270" s="1033"/>
      <c r="CZ270" s="1034"/>
    </row>
    <row r="271" s="133" customFormat="true" ht="15" customHeight="true" x14ac:dyDescent="0.2">
      <c r="A271" s="1285" t="s">
        <v>75</v>
      </c>
      <c r="B271" s="158" t="s">
        <v>49</v>
      </c>
      <c r="C271" s="756" t="s">
        <v>35</v>
      </c>
      <c r="D271" s="760" t="s">
        <v>35</v>
      </c>
      <c r="E271" s="760" t="s">
        <v>35</v>
      </c>
      <c r="F271" s="760" t="s">
        <v>35</v>
      </c>
      <c r="G271" s="765" t="s">
        <v>35</v>
      </c>
      <c r="H271" s="756" t="s">
        <v>35</v>
      </c>
      <c r="I271" s="760" t="s">
        <v>35</v>
      </c>
      <c r="J271" s="760" t="s">
        <v>35</v>
      </c>
      <c r="K271" s="760" t="s">
        <v>35</v>
      </c>
      <c r="L271" s="765" t="s">
        <v>35</v>
      </c>
      <c r="M271" s="756" t="s">
        <v>35</v>
      </c>
      <c r="N271" s="760" t="s">
        <v>35</v>
      </c>
      <c r="O271" s="760" t="s">
        <v>35</v>
      </c>
      <c r="P271" s="760" t="s">
        <v>35</v>
      </c>
      <c r="Q271" s="775" t="s">
        <v>35</v>
      </c>
      <c r="R271" s="756" t="s">
        <v>35</v>
      </c>
      <c r="S271" s="760" t="s">
        <v>35</v>
      </c>
      <c r="T271" s="760" t="s">
        <v>35</v>
      </c>
      <c r="U271" s="760" t="s">
        <v>35</v>
      </c>
      <c r="V271" s="775" t="s">
        <v>35</v>
      </c>
      <c r="W271" s="903"/>
      <c r="X271" s="903"/>
      <c r="Y271" s="903"/>
      <c r="Z271" s="903"/>
      <c r="AA271" s="903"/>
      <c r="AB271" s="903"/>
      <c r="AC271" s="903"/>
      <c r="AD271" s="903"/>
      <c r="AE271" s="903"/>
      <c r="AF271" s="903"/>
      <c r="AG271" s="903"/>
      <c r="AH271" s="903"/>
      <c r="AI271" s="903"/>
      <c r="AJ271" s="903"/>
      <c r="AK271" s="903"/>
      <c r="AL271" s="903"/>
      <c r="AM271" s="903"/>
      <c r="AN271" s="903"/>
      <c r="AO271" s="903"/>
      <c r="AP271" s="903"/>
      <c r="AQ271" s="903"/>
      <c r="AR271" s="903"/>
      <c r="AS271" s="903"/>
      <c r="AT271" s="903"/>
      <c r="AU271" s="903"/>
      <c r="AV271" s="903"/>
      <c r="AW271" s="903"/>
      <c r="AX271" s="903"/>
      <c r="AY271" s="903"/>
      <c r="AZ271" s="232"/>
      <c r="BA271" s="1286" t="s">
        <v>75</v>
      </c>
      <c r="BB271" s="413" t="s">
        <v>49</v>
      </c>
      <c r="BC271" s="756" t="s">
        <v>35</v>
      </c>
      <c r="BD271" s="760" t="s">
        <v>35</v>
      </c>
      <c r="BE271" s="760" t="s">
        <v>35</v>
      </c>
      <c r="BF271" s="760" t="s">
        <v>35</v>
      </c>
      <c r="BG271" s="765" t="s">
        <v>35</v>
      </c>
      <c r="BH271" s="756" t="s">
        <v>35</v>
      </c>
      <c r="BI271" s="760" t="s">
        <v>35</v>
      </c>
      <c r="BJ271" s="760" t="s">
        <v>35</v>
      </c>
      <c r="BK271" s="760" t="s">
        <v>35</v>
      </c>
      <c r="BL271" s="765" t="s">
        <v>35</v>
      </c>
      <c r="BM271" s="756" t="s">
        <v>35</v>
      </c>
      <c r="BN271" s="760" t="s">
        <v>35</v>
      </c>
      <c r="BO271" s="760" t="s">
        <v>35</v>
      </c>
      <c r="BP271" s="760" t="s">
        <v>35</v>
      </c>
      <c r="BQ271" s="765" t="s">
        <v>35</v>
      </c>
      <c r="BR271" s="756" t="s">
        <v>35</v>
      </c>
      <c r="BS271" s="760" t="s">
        <v>35</v>
      </c>
      <c r="BT271" s="760" t="s">
        <v>35</v>
      </c>
      <c r="BU271" s="760" t="s">
        <v>35</v>
      </c>
      <c r="BV271" s="775" t="s">
        <v>35</v>
      </c>
      <c r="BW271" s="903"/>
      <c r="BX271" s="903"/>
      <c r="BY271" s="903"/>
      <c r="BZ271" s="903"/>
      <c r="CA271" s="903"/>
      <c r="CB271" s="903"/>
      <c r="CC271" s="903"/>
      <c r="CD271" s="903"/>
      <c r="CE271" s="903"/>
      <c r="CF271" s="903"/>
      <c r="CG271" s="903"/>
      <c r="CH271" s="903"/>
      <c r="CI271" s="903"/>
      <c r="CJ271" s="903"/>
      <c r="CK271" s="903"/>
      <c r="CL271" s="903"/>
      <c r="CM271" s="903"/>
      <c r="CN271" s="903"/>
      <c r="CO271" s="903"/>
      <c r="CP271" s="903"/>
      <c r="CQ271" s="903"/>
      <c r="CR271" s="903"/>
      <c r="CS271" s="903"/>
      <c r="CT271" s="903"/>
      <c r="CU271" s="903"/>
      <c r="CV271" s="903"/>
      <c r="CW271" s="903"/>
      <c r="CX271" s="903"/>
      <c r="CY271" s="903"/>
      <c r="CZ271" s="903"/>
    </row>
    <row r="272" s="133" customFormat="true" ht="15" customHeight="true" x14ac:dyDescent="0.2">
      <c r="A272" s="1285"/>
      <c r="B272" s="158" t="s">
        <v>48</v>
      </c>
      <c r="C272" s="756" t="s">
        <v>35</v>
      </c>
      <c r="D272" s="760" t="s">
        <v>35</v>
      </c>
      <c r="E272" s="760" t="s">
        <v>35</v>
      </c>
      <c r="F272" s="760" t="s">
        <v>35</v>
      </c>
      <c r="G272" s="765" t="s">
        <v>35</v>
      </c>
      <c r="H272" s="756" t="s">
        <v>35</v>
      </c>
      <c r="I272" s="760" t="s">
        <v>35</v>
      </c>
      <c r="J272" s="760" t="s">
        <v>35</v>
      </c>
      <c r="K272" s="760" t="s">
        <v>35</v>
      </c>
      <c r="L272" s="765" t="s">
        <v>35</v>
      </c>
      <c r="M272" s="756" t="s">
        <v>35</v>
      </c>
      <c r="N272" s="760" t="s">
        <v>35</v>
      </c>
      <c r="O272" s="760" t="s">
        <v>35</v>
      </c>
      <c r="P272" s="760" t="s">
        <v>35</v>
      </c>
      <c r="Q272" s="775" t="s">
        <v>35</v>
      </c>
      <c r="R272" s="756" t="s">
        <v>35</v>
      </c>
      <c r="S272" s="760" t="s">
        <v>35</v>
      </c>
      <c r="T272" s="760" t="s">
        <v>35</v>
      </c>
      <c r="U272" s="760" t="s">
        <v>35</v>
      </c>
      <c r="V272" s="775" t="s">
        <v>35</v>
      </c>
      <c r="W272" s="903"/>
      <c r="X272" s="903"/>
      <c r="Y272" s="903"/>
      <c r="Z272" s="903"/>
      <c r="AA272" s="903"/>
      <c r="AB272" s="903"/>
      <c r="AC272" s="903"/>
      <c r="AD272" s="903"/>
      <c r="AE272" s="903"/>
      <c r="AF272" s="903"/>
      <c r="AG272" s="903"/>
      <c r="AH272" s="903"/>
      <c r="AI272" s="903"/>
      <c r="AJ272" s="903"/>
      <c r="AK272" s="903"/>
      <c r="AL272" s="903"/>
      <c r="AM272" s="903"/>
      <c r="AN272" s="903"/>
      <c r="AO272" s="903"/>
      <c r="AP272" s="903"/>
      <c r="AQ272" s="903"/>
      <c r="AR272" s="903"/>
      <c r="AS272" s="903"/>
      <c r="AT272" s="903"/>
      <c r="AU272" s="903"/>
      <c r="AV272" s="903"/>
      <c r="AW272" s="903"/>
      <c r="AX272" s="903"/>
      <c r="AY272" s="903"/>
      <c r="AZ272" s="232"/>
      <c r="BA272" s="1286"/>
      <c r="BB272" s="413" t="s">
        <v>48</v>
      </c>
      <c r="BC272" s="756" t="s">
        <v>35</v>
      </c>
      <c r="BD272" s="760" t="s">
        <v>35</v>
      </c>
      <c r="BE272" s="760" t="s">
        <v>35</v>
      </c>
      <c r="BF272" s="760" t="s">
        <v>35</v>
      </c>
      <c r="BG272" s="765" t="s">
        <v>35</v>
      </c>
      <c r="BH272" s="756" t="s">
        <v>35</v>
      </c>
      <c r="BI272" s="760" t="s">
        <v>35</v>
      </c>
      <c r="BJ272" s="760" t="s">
        <v>35</v>
      </c>
      <c r="BK272" s="760" t="s">
        <v>35</v>
      </c>
      <c r="BL272" s="765" t="s">
        <v>35</v>
      </c>
      <c r="BM272" s="756" t="s">
        <v>35</v>
      </c>
      <c r="BN272" s="760" t="s">
        <v>35</v>
      </c>
      <c r="BO272" s="760" t="s">
        <v>35</v>
      </c>
      <c r="BP272" s="760" t="s">
        <v>35</v>
      </c>
      <c r="BQ272" s="765" t="s">
        <v>35</v>
      </c>
      <c r="BR272" s="756" t="s">
        <v>35</v>
      </c>
      <c r="BS272" s="760" t="s">
        <v>35</v>
      </c>
      <c r="BT272" s="760" t="s">
        <v>35</v>
      </c>
      <c r="BU272" s="760" t="s">
        <v>35</v>
      </c>
      <c r="BV272" s="775" t="s">
        <v>35</v>
      </c>
      <c r="BW272" s="903"/>
      <c r="BX272" s="903"/>
      <c r="BY272" s="903"/>
      <c r="BZ272" s="903"/>
      <c r="CA272" s="903"/>
      <c r="CB272" s="903"/>
      <c r="CC272" s="903"/>
      <c r="CD272" s="903"/>
      <c r="CE272" s="903"/>
      <c r="CF272" s="903"/>
      <c r="CG272" s="903"/>
      <c r="CH272" s="903"/>
      <c r="CI272" s="903"/>
      <c r="CJ272" s="903"/>
      <c r="CK272" s="903"/>
      <c r="CL272" s="903"/>
      <c r="CM272" s="903"/>
      <c r="CN272" s="903"/>
      <c r="CO272" s="903"/>
      <c r="CP272" s="903"/>
      <c r="CQ272" s="903"/>
      <c r="CR272" s="903"/>
      <c r="CS272" s="903"/>
      <c r="CT272" s="903"/>
      <c r="CU272" s="903"/>
      <c r="CV272" s="903"/>
      <c r="CW272" s="903"/>
      <c r="CX272" s="903"/>
      <c r="CY272" s="903"/>
      <c r="CZ272" s="903"/>
    </row>
    <row r="273" s="133" customFormat="true" ht="15" customHeight="true" x14ac:dyDescent="0.2">
      <c r="A273" s="1285"/>
      <c r="B273" s="158" t="s">
        <v>113</v>
      </c>
      <c r="C273" s="756" t="s">
        <v>35</v>
      </c>
      <c r="D273" s="760" t="s">
        <v>35</v>
      </c>
      <c r="E273" s="760" t="s">
        <v>35</v>
      </c>
      <c r="F273" s="760" t="s">
        <v>35</v>
      </c>
      <c r="G273" s="765" t="s">
        <v>35</v>
      </c>
      <c r="H273" s="756" t="s">
        <v>35</v>
      </c>
      <c r="I273" s="760" t="s">
        <v>35</v>
      </c>
      <c r="J273" s="760" t="s">
        <v>35</v>
      </c>
      <c r="K273" s="760" t="s">
        <v>35</v>
      </c>
      <c r="L273" s="765" t="s">
        <v>35</v>
      </c>
      <c r="M273" s="756" t="s">
        <v>35</v>
      </c>
      <c r="N273" s="760" t="s">
        <v>35</v>
      </c>
      <c r="O273" s="760" t="s">
        <v>35</v>
      </c>
      <c r="P273" s="760" t="s">
        <v>35</v>
      </c>
      <c r="Q273" s="775" t="s">
        <v>35</v>
      </c>
      <c r="R273" s="756" t="s">
        <v>35</v>
      </c>
      <c r="S273" s="760" t="s">
        <v>35</v>
      </c>
      <c r="T273" s="760" t="s">
        <v>35</v>
      </c>
      <c r="U273" s="760" t="s">
        <v>35</v>
      </c>
      <c r="V273" s="775" t="s">
        <v>35</v>
      </c>
      <c r="W273" s="903"/>
      <c r="X273" s="903"/>
      <c r="Y273" s="903"/>
      <c r="Z273" s="903"/>
      <c r="AA273" s="903"/>
      <c r="AB273" s="903"/>
      <c r="AC273" s="903"/>
      <c r="AD273" s="903"/>
      <c r="AE273" s="903"/>
      <c r="AF273" s="903"/>
      <c r="AG273" s="903"/>
      <c r="AH273" s="903"/>
      <c r="AI273" s="903"/>
      <c r="AJ273" s="903"/>
      <c r="AK273" s="903"/>
      <c r="AL273" s="903"/>
      <c r="AM273" s="903"/>
      <c r="AN273" s="903"/>
      <c r="AO273" s="903"/>
      <c r="AP273" s="903"/>
      <c r="AQ273" s="903"/>
      <c r="AR273" s="903"/>
      <c r="AS273" s="903"/>
      <c r="AT273" s="903"/>
      <c r="AU273" s="903"/>
      <c r="AV273" s="903"/>
      <c r="AW273" s="903"/>
      <c r="AX273" s="903"/>
      <c r="AY273" s="903"/>
      <c r="AZ273" s="232"/>
      <c r="BA273" s="1286"/>
      <c r="BB273" s="413" t="s">
        <v>113</v>
      </c>
      <c r="BC273" s="756" t="s">
        <v>35</v>
      </c>
      <c r="BD273" s="760" t="s">
        <v>35</v>
      </c>
      <c r="BE273" s="760" t="s">
        <v>35</v>
      </c>
      <c r="BF273" s="760" t="s">
        <v>35</v>
      </c>
      <c r="BG273" s="765" t="s">
        <v>35</v>
      </c>
      <c r="BH273" s="756" t="s">
        <v>35</v>
      </c>
      <c r="BI273" s="760" t="s">
        <v>35</v>
      </c>
      <c r="BJ273" s="760" t="s">
        <v>35</v>
      </c>
      <c r="BK273" s="760" t="s">
        <v>35</v>
      </c>
      <c r="BL273" s="765" t="s">
        <v>35</v>
      </c>
      <c r="BM273" s="756" t="s">
        <v>35</v>
      </c>
      <c r="BN273" s="760" t="s">
        <v>35</v>
      </c>
      <c r="BO273" s="760" t="s">
        <v>35</v>
      </c>
      <c r="BP273" s="760" t="s">
        <v>35</v>
      </c>
      <c r="BQ273" s="765" t="s">
        <v>35</v>
      </c>
      <c r="BR273" s="756" t="s">
        <v>35</v>
      </c>
      <c r="BS273" s="760" t="s">
        <v>35</v>
      </c>
      <c r="BT273" s="760" t="s">
        <v>35</v>
      </c>
      <c r="BU273" s="760" t="s">
        <v>35</v>
      </c>
      <c r="BV273" s="775" t="s">
        <v>35</v>
      </c>
      <c r="BW273" s="903"/>
      <c r="BX273" s="903"/>
      <c r="BY273" s="903"/>
      <c r="BZ273" s="903"/>
      <c r="CA273" s="903"/>
      <c r="CB273" s="903"/>
      <c r="CC273" s="903"/>
      <c r="CD273" s="903"/>
      <c r="CE273" s="903"/>
      <c r="CF273" s="903"/>
      <c r="CG273" s="903"/>
      <c r="CH273" s="903"/>
      <c r="CI273" s="903"/>
      <c r="CJ273" s="903"/>
      <c r="CK273" s="903"/>
      <c r="CL273" s="903"/>
      <c r="CM273" s="903"/>
      <c r="CN273" s="903"/>
      <c r="CO273" s="903"/>
      <c r="CP273" s="903"/>
      <c r="CQ273" s="903"/>
      <c r="CR273" s="903"/>
      <c r="CS273" s="903"/>
      <c r="CT273" s="903"/>
      <c r="CU273" s="903"/>
      <c r="CV273" s="903"/>
      <c r="CW273" s="903"/>
      <c r="CX273" s="903"/>
      <c r="CY273" s="903"/>
      <c r="CZ273" s="903"/>
    </row>
    <row r="274" s="133" customFormat="true" ht="15" customHeight="true" x14ac:dyDescent="0.2">
      <c r="A274" s="1285" t="s">
        <v>76</v>
      </c>
      <c r="B274" s="158" t="s">
        <v>49</v>
      </c>
      <c r="C274" s="518">
        <v>80.969941911015553</v>
      </c>
      <c r="D274" s="537">
        <v>85.18847639049855</v>
      </c>
      <c r="E274" s="537">
        <v>84.170413007586788</v>
      </c>
      <c r="F274" s="537">
        <v>84.463012690281175</v>
      </c>
      <c r="G274" s="556">
        <v>85.132139249425492</v>
      </c>
      <c r="H274" s="574">
        <v>88.408851093313487</v>
      </c>
      <c r="I274" s="537">
        <v>87.63141004231818</v>
      </c>
      <c r="J274" s="537">
        <v>84.924298156702164</v>
      </c>
      <c r="K274" s="537">
        <v>85.483853360894486</v>
      </c>
      <c r="L274" s="556">
        <v>85.716104799044132</v>
      </c>
      <c r="M274" s="574">
        <v>80.353977702832253</v>
      </c>
      <c r="N274" s="537">
        <v>79.538725671337062</v>
      </c>
      <c r="O274" s="537">
        <v>87.402578311667909</v>
      </c>
      <c r="P274" s="537">
        <v>83.84243888727903</v>
      </c>
      <c r="Q274" s="605">
        <v>84.500047734745266</v>
      </c>
      <c r="R274" s="574">
        <v>96.75698307819988</v>
      </c>
      <c r="S274" s="537">
        <v>85.097055150246916</v>
      </c>
      <c r="T274" s="537">
        <v>75.355154136551008</v>
      </c>
      <c r="U274" s="537">
        <v>85.176233770314056</v>
      </c>
      <c r="V274" s="825">
        <v>74.915844453388232</v>
      </c>
      <c r="W274" s="898"/>
      <c r="X274" s="898"/>
      <c r="Y274" s="899"/>
      <c r="Z274" s="899"/>
      <c r="AA274" s="899"/>
      <c r="AB274" s="899"/>
      <c r="AC274" s="899"/>
      <c r="AD274" s="899"/>
      <c r="AE274" s="899"/>
      <c r="AF274" s="899"/>
      <c r="AG274" s="899"/>
      <c r="AH274" s="899"/>
      <c r="AI274" s="899"/>
      <c r="AJ274" s="899"/>
      <c r="AK274" s="899"/>
      <c r="AL274" s="899"/>
      <c r="AM274" s="899"/>
      <c r="AN274" s="899"/>
      <c r="AO274" s="899"/>
      <c r="AP274" s="899"/>
      <c r="AQ274" s="899"/>
      <c r="AR274" s="899"/>
      <c r="AS274" s="899"/>
      <c r="AT274" s="899"/>
      <c r="AU274" s="899"/>
      <c r="AV274" s="899"/>
      <c r="AW274" s="899"/>
      <c r="AX274" s="899"/>
      <c r="AY274" s="899"/>
      <c r="AZ274" s="232"/>
      <c r="BA274" s="1286" t="s">
        <v>76</v>
      </c>
      <c r="BB274" s="413" t="s">
        <v>49</v>
      </c>
      <c r="BC274" s="519">
        <v>296.16600685970917</v>
      </c>
      <c r="BD274" s="639">
        <v>510.94938690397356</v>
      </c>
      <c r="BE274" s="639">
        <v>495.42933891904124</v>
      </c>
      <c r="BF274" s="639">
        <v>482.06943525566106</v>
      </c>
      <c r="BG274" s="657">
        <v>470.60542613564837</v>
      </c>
      <c r="BH274" s="675">
        <v>108.07043104323036</v>
      </c>
      <c r="BI274" s="639">
        <v>114.20602130777802</v>
      </c>
      <c r="BJ274" s="639">
        <v>108.47340861927596</v>
      </c>
      <c r="BK274" s="639">
        <v>112.14267836661732</v>
      </c>
      <c r="BL274" s="657">
        <v>110.10217968699907</v>
      </c>
      <c r="BM274" s="675">
        <v>174.50596658341419</v>
      </c>
      <c r="BN274" s="639">
        <v>342.34712360509701</v>
      </c>
      <c r="BO274" s="639">
        <v>407.22414484245854</v>
      </c>
      <c r="BP274" s="639">
        <v>364.52543536753001</v>
      </c>
      <c r="BQ274" s="657">
        <v>413.62220465163222</v>
      </c>
      <c r="BR274" s="675">
        <v>135.93407909346357</v>
      </c>
      <c r="BS274" s="639">
        <v>149.67387063798921</v>
      </c>
      <c r="BT274" s="639">
        <v>21.879190425317798</v>
      </c>
      <c r="BU274" s="639">
        <v>1664.2474172623376</v>
      </c>
      <c r="BV274" s="944">
        <v>283.48503665492694</v>
      </c>
      <c r="BW274" s="1032"/>
      <c r="BX274" s="1032"/>
      <c r="BY274" s="1033"/>
      <c r="BZ274" s="1033"/>
      <c r="CA274" s="1033"/>
      <c r="CB274" s="1033"/>
      <c r="CC274" s="1033"/>
      <c r="CD274" s="1033"/>
      <c r="CE274" s="1033"/>
      <c r="CF274" s="1033"/>
      <c r="CG274" s="1033"/>
      <c r="CH274" s="1033"/>
      <c r="CI274" s="1033"/>
      <c r="CJ274" s="1033"/>
      <c r="CK274" s="1033"/>
      <c r="CL274" s="1033"/>
      <c r="CM274" s="1033"/>
      <c r="CN274" s="1033"/>
      <c r="CO274" s="1033"/>
      <c r="CP274" s="1033"/>
      <c r="CQ274" s="1033"/>
      <c r="CR274" s="1033"/>
      <c r="CS274" s="1033"/>
      <c r="CT274" s="1033"/>
      <c r="CU274" s="1033"/>
      <c r="CV274" s="1033"/>
      <c r="CW274" s="1033"/>
      <c r="CX274" s="1033"/>
      <c r="CY274" s="1033"/>
      <c r="CZ274" s="1034"/>
    </row>
    <row r="275" s="133" customFormat="true" ht="15" customHeight="true" x14ac:dyDescent="0.2">
      <c r="A275" s="1285"/>
      <c r="B275" s="158" t="s">
        <v>48</v>
      </c>
      <c r="C275" s="518">
        <v>18.77246744454192</v>
      </c>
      <c r="D275" s="537">
        <v>14.206963396141651</v>
      </c>
      <c r="E275" s="537">
        <v>15.829586992413102</v>
      </c>
      <c r="F275" s="537">
        <v>15.536987309718665</v>
      </c>
      <c r="G275" s="556">
        <v>14.716827578863004</v>
      </c>
      <c r="H275" s="574">
        <v>10.292561646896459</v>
      </c>
      <c r="I275" s="537">
        <v>12.368589957681788</v>
      </c>
      <c r="J275" s="537">
        <v>15.075701843297812</v>
      </c>
      <c r="K275" s="537">
        <v>14.516146639105528</v>
      </c>
      <c r="L275" s="556">
        <v>13.633911843721963</v>
      </c>
      <c r="M275" s="574">
        <v>19.558665598902643</v>
      </c>
      <c r="N275" s="537">
        <v>19.812791637903075</v>
      </c>
      <c r="O275" s="537">
        <v>12.597421688332094</v>
      </c>
      <c r="P275" s="537">
        <v>16.157561112721027</v>
      </c>
      <c r="Q275" s="605">
        <v>15.499952265254729</v>
      </c>
      <c r="R275" s="574">
        <v>3.2430169217999674</v>
      </c>
      <c r="S275" s="537">
        <v>14.902944849753174</v>
      </c>
      <c r="T275" s="537">
        <v>23.991443312225748</v>
      </c>
      <c r="U275" s="537">
        <v>14.556941267392961</v>
      </c>
      <c r="V275" s="825">
        <v>25.084155546611548</v>
      </c>
      <c r="W275" s="898"/>
      <c r="X275" s="898"/>
      <c r="Y275" s="899"/>
      <c r="Z275" s="899"/>
      <c r="AA275" s="899"/>
      <c r="AB275" s="899"/>
      <c r="AC275" s="899"/>
      <c r="AD275" s="899"/>
      <c r="AE275" s="899"/>
      <c r="AF275" s="899"/>
      <c r="AG275" s="899"/>
      <c r="AH275" s="899"/>
      <c r="AI275" s="899"/>
      <c r="AJ275" s="899"/>
      <c r="AK275" s="899"/>
      <c r="AL275" s="899"/>
      <c r="AM275" s="899"/>
      <c r="AN275" s="899"/>
      <c r="AO275" s="899"/>
      <c r="AP275" s="899"/>
      <c r="AQ275" s="899"/>
      <c r="AR275" s="899"/>
      <c r="AS275" s="899"/>
      <c r="AT275" s="899"/>
      <c r="AU275" s="899"/>
      <c r="AV275" s="899"/>
      <c r="AW275" s="899"/>
      <c r="AX275" s="899"/>
      <c r="AY275" s="899"/>
      <c r="AZ275" s="232"/>
      <c r="BA275" s="1286"/>
      <c r="BB275" s="413" t="s">
        <v>48</v>
      </c>
      <c r="BC275" s="519">
        <v>68.664575899831434</v>
      </c>
      <c r="BD275" s="639">
        <v>85.211516212014374</v>
      </c>
      <c r="BE275" s="639">
        <v>93.173379323988712</v>
      </c>
      <c r="BF275" s="639">
        <v>88.676764650052348</v>
      </c>
      <c r="BG275" s="657">
        <v>81.353751652169649</v>
      </c>
      <c r="BH275" s="675">
        <v>12.58156349690702</v>
      </c>
      <c r="BI275" s="639">
        <v>16.119419367690547</v>
      </c>
      <c r="BJ275" s="639">
        <v>19.256123415385066</v>
      </c>
      <c r="BK275" s="639">
        <v>19.043123346338941</v>
      </c>
      <c r="BL275" s="657">
        <v>17.512734802560932</v>
      </c>
      <c r="BM275" s="675">
        <v>42.475854251307027</v>
      </c>
      <c r="BN275" s="639">
        <v>85.277356037243322</v>
      </c>
      <c r="BO275" s="639">
        <v>58.693626359144204</v>
      </c>
      <c r="BP275" s="639">
        <v>70.248934516452138</v>
      </c>
      <c r="BQ275" s="657">
        <v>75.871252145027555</v>
      </c>
      <c r="BR275" s="675">
        <v>4.5561209612448268</v>
      </c>
      <c r="BS275" s="639">
        <v>26.212204824582255</v>
      </c>
      <c r="BT275" s="639">
        <v>6.9658587102775904</v>
      </c>
      <c r="BU275" s="639">
        <v>284.42619302500475</v>
      </c>
      <c r="BV275" s="944">
        <v>94.919610216947291</v>
      </c>
      <c r="BW275" s="1032"/>
      <c r="BX275" s="1032"/>
      <c r="BY275" s="1033"/>
      <c r="BZ275" s="1033"/>
      <c r="CA275" s="1033"/>
      <c r="CB275" s="1033"/>
      <c r="CC275" s="1033"/>
      <c r="CD275" s="1033"/>
      <c r="CE275" s="1033"/>
      <c r="CF275" s="1033"/>
      <c r="CG275" s="1033"/>
      <c r="CH275" s="1033"/>
      <c r="CI275" s="1033"/>
      <c r="CJ275" s="1033"/>
      <c r="CK275" s="1033"/>
      <c r="CL275" s="1033"/>
      <c r="CM275" s="1033"/>
      <c r="CN275" s="1033"/>
      <c r="CO275" s="1033"/>
      <c r="CP275" s="1033"/>
      <c r="CQ275" s="1033"/>
      <c r="CR275" s="1033"/>
      <c r="CS275" s="1033"/>
      <c r="CT275" s="1033"/>
      <c r="CU275" s="1033"/>
      <c r="CV275" s="1033"/>
      <c r="CW275" s="1033"/>
      <c r="CX275" s="1033"/>
      <c r="CY275" s="1033"/>
      <c r="CZ275" s="1034"/>
    </row>
    <row r="276" s="133" customFormat="true" ht="15" customHeight="true" x14ac:dyDescent="0.2">
      <c r="A276" s="1285"/>
      <c r="B276" s="158" t="s">
        <v>114</v>
      </c>
      <c r="C276" s="519">
        <v>0.25759064444270546</v>
      </c>
      <c r="D276" s="538">
        <v>0.60456021335962695</v>
      </c>
      <c r="E276" s="538">
        <v>0</v>
      </c>
      <c r="F276" s="538">
        <v>0</v>
      </c>
      <c r="G276" s="556">
        <v>0.15103317171152011</v>
      </c>
      <c r="H276" s="574">
        <v>1.2985872597900163</v>
      </c>
      <c r="I276" s="537">
        <v>0</v>
      </c>
      <c r="J276" s="537">
        <v>0</v>
      </c>
      <c r="K276" s="537">
        <v>0</v>
      </c>
      <c r="L276" s="556">
        <v>0.6499833572339121</v>
      </c>
      <c r="M276" s="574">
        <v>8.7356698265167218E-2</v>
      </c>
      <c r="N276" s="537">
        <v>0.64848269075991483</v>
      </c>
      <c r="O276" s="537">
        <v>0</v>
      </c>
      <c r="P276" s="537">
        <v>0</v>
      </c>
      <c r="Q276" s="605">
        <v>0</v>
      </c>
      <c r="R276" s="574">
        <v>0</v>
      </c>
      <c r="S276" s="537">
        <v>0</v>
      </c>
      <c r="T276" s="537">
        <v>0.65340255122333502</v>
      </c>
      <c r="U276" s="537">
        <v>0.26682496229251268</v>
      </c>
      <c r="V276" s="825">
        <v>0</v>
      </c>
      <c r="W276" s="898"/>
      <c r="X276" s="898"/>
      <c r="Y276" s="899"/>
      <c r="Z276" s="899"/>
      <c r="AA276" s="899"/>
      <c r="AB276" s="899"/>
      <c r="AC276" s="899"/>
      <c r="AD276" s="899"/>
      <c r="AE276" s="899"/>
      <c r="AF276" s="899"/>
      <c r="AG276" s="899"/>
      <c r="AH276" s="899"/>
      <c r="AI276" s="899"/>
      <c r="AJ276" s="899"/>
      <c r="AK276" s="899"/>
      <c r="AL276" s="899"/>
      <c r="AM276" s="899"/>
      <c r="AN276" s="899"/>
      <c r="AO276" s="899"/>
      <c r="AP276" s="899"/>
      <c r="AQ276" s="899"/>
      <c r="AR276" s="899"/>
      <c r="AS276" s="899"/>
      <c r="AT276" s="899"/>
      <c r="AU276" s="899"/>
      <c r="AV276" s="899"/>
      <c r="AW276" s="899"/>
      <c r="AX276" s="899"/>
      <c r="AY276" s="899"/>
      <c r="AZ276" s="232"/>
      <c r="BA276" s="1286"/>
      <c r="BB276" s="413" t="s">
        <v>114</v>
      </c>
      <c r="BC276" s="519">
        <v>0.94219645918550932</v>
      </c>
      <c r="BD276" s="639">
        <v>3.6260734250799418</v>
      </c>
      <c r="BE276" s="639">
        <v>0</v>
      </c>
      <c r="BF276" s="639">
        <v>0</v>
      </c>
      <c r="BG276" s="657">
        <v>0.83490243239010498</v>
      </c>
      <c r="BH276" s="675">
        <v>1.5873850092750328</v>
      </c>
      <c r="BI276" s="639">
        <v>0</v>
      </c>
      <c r="BJ276" s="639">
        <v>0</v>
      </c>
      <c r="BK276" s="639">
        <v>0</v>
      </c>
      <c r="BL276" s="657">
        <v>0.83490243239010498</v>
      </c>
      <c r="BM276" s="675">
        <v>0.18971388230058148</v>
      </c>
      <c r="BN276" s="639">
        <v>2.7911709926898367</v>
      </c>
      <c r="BO276" s="639">
        <v>0</v>
      </c>
      <c r="BP276" s="639">
        <v>0</v>
      </c>
      <c r="BQ276" s="657">
        <v>0</v>
      </c>
      <c r="BR276" s="675">
        <v>0</v>
      </c>
      <c r="BS276" s="639">
        <v>0</v>
      </c>
      <c r="BT276" s="639">
        <v>0.18971388230058148</v>
      </c>
      <c r="BU276" s="639">
        <v>5.2134584343549744</v>
      </c>
      <c r="BV276" s="944">
        <v>0</v>
      </c>
      <c r="BW276" s="1032"/>
      <c r="BX276" s="1032"/>
      <c r="BY276" s="1033"/>
      <c r="BZ276" s="1033"/>
      <c r="CA276" s="1033"/>
      <c r="CB276" s="1033"/>
      <c r="CC276" s="1033"/>
      <c r="CD276" s="1033"/>
      <c r="CE276" s="1033"/>
      <c r="CF276" s="1033"/>
      <c r="CG276" s="1033"/>
      <c r="CH276" s="1033"/>
      <c r="CI276" s="1033"/>
      <c r="CJ276" s="1033"/>
      <c r="CK276" s="1033"/>
      <c r="CL276" s="1033"/>
      <c r="CM276" s="1033"/>
      <c r="CN276" s="1033"/>
      <c r="CO276" s="1033"/>
      <c r="CP276" s="1033"/>
      <c r="CQ276" s="1033"/>
      <c r="CR276" s="1033"/>
      <c r="CS276" s="1033"/>
      <c r="CT276" s="1033"/>
      <c r="CU276" s="1033"/>
      <c r="CV276" s="1033"/>
      <c r="CW276" s="1033"/>
      <c r="CX276" s="1033"/>
      <c r="CY276" s="1033"/>
      <c r="CZ276" s="1034"/>
    </row>
    <row r="277" s="133" customFormat="true" ht="15" customHeight="true" x14ac:dyDescent="0.2">
      <c r="A277" s="1285" t="s">
        <v>77</v>
      </c>
      <c r="B277" s="158" t="s">
        <v>78</v>
      </c>
      <c r="C277" s="756" t="s">
        <v>35</v>
      </c>
      <c r="D277" s="759" t="s">
        <v>35</v>
      </c>
      <c r="E277" s="759" t="s">
        <v>35</v>
      </c>
      <c r="F277" s="759" t="s">
        <v>35</v>
      </c>
      <c r="G277" s="764" t="s">
        <v>35</v>
      </c>
      <c r="H277" s="769" t="s">
        <v>35</v>
      </c>
      <c r="I277" s="759" t="s">
        <v>35</v>
      </c>
      <c r="J277" s="759" t="s">
        <v>35</v>
      </c>
      <c r="K277" s="759" t="s">
        <v>35</v>
      </c>
      <c r="L277" s="764" t="s">
        <v>35</v>
      </c>
      <c r="M277" s="769" t="s">
        <v>35</v>
      </c>
      <c r="N277" s="759" t="s">
        <v>35</v>
      </c>
      <c r="O277" s="759" t="s">
        <v>35</v>
      </c>
      <c r="P277" s="759" t="s">
        <v>35</v>
      </c>
      <c r="Q277" s="774" t="s">
        <v>35</v>
      </c>
      <c r="R277" s="769" t="s">
        <v>35</v>
      </c>
      <c r="S277" s="759" t="s">
        <v>35</v>
      </c>
      <c r="T277" s="759" t="s">
        <v>35</v>
      </c>
      <c r="U277" s="759" t="s">
        <v>35</v>
      </c>
      <c r="V277" s="826" t="s">
        <v>35</v>
      </c>
      <c r="W277" s="901"/>
      <c r="X277" s="901"/>
      <c r="Y277" s="902"/>
      <c r="Z277" s="902"/>
      <c r="AA277" s="902"/>
      <c r="AB277" s="902"/>
      <c r="AC277" s="902"/>
      <c r="AD277" s="902"/>
      <c r="AE277" s="902"/>
      <c r="AF277" s="902"/>
      <c r="AG277" s="902"/>
      <c r="AH277" s="902"/>
      <c r="AI277" s="902"/>
      <c r="AJ277" s="902"/>
      <c r="AK277" s="902"/>
      <c r="AL277" s="902"/>
      <c r="AM277" s="902"/>
      <c r="AN277" s="902"/>
      <c r="AO277" s="902"/>
      <c r="AP277" s="902"/>
      <c r="AQ277" s="902"/>
      <c r="AR277" s="902"/>
      <c r="AS277" s="902"/>
      <c r="AT277" s="902"/>
      <c r="AU277" s="902"/>
      <c r="AV277" s="902"/>
      <c r="AW277" s="902"/>
      <c r="AX277" s="902"/>
      <c r="AY277" s="902"/>
      <c r="AZ277" s="232"/>
      <c r="BA277" s="1286" t="s">
        <v>77</v>
      </c>
      <c r="BB277" s="413" t="s">
        <v>78</v>
      </c>
      <c r="BC277" s="756" t="s">
        <v>35</v>
      </c>
      <c r="BD277" s="782" t="s">
        <v>35</v>
      </c>
      <c r="BE277" s="782" t="s">
        <v>35</v>
      </c>
      <c r="BF277" s="782" t="s">
        <v>35</v>
      </c>
      <c r="BG277" s="786" t="s">
        <v>35</v>
      </c>
      <c r="BH277" s="790" t="s">
        <v>35</v>
      </c>
      <c r="BI277" s="782" t="s">
        <v>35</v>
      </c>
      <c r="BJ277" s="782" t="s">
        <v>35</v>
      </c>
      <c r="BK277" s="782" t="s">
        <v>35</v>
      </c>
      <c r="BL277" s="786" t="s">
        <v>35</v>
      </c>
      <c r="BM277" s="790" t="s">
        <v>35</v>
      </c>
      <c r="BN277" s="782" t="s">
        <v>35</v>
      </c>
      <c r="BO277" s="782" t="s">
        <v>35</v>
      </c>
      <c r="BP277" s="782" t="s">
        <v>35</v>
      </c>
      <c r="BQ277" s="786" t="s">
        <v>35</v>
      </c>
      <c r="BR277" s="790" t="s">
        <v>35</v>
      </c>
      <c r="BS277" s="782" t="s">
        <v>35</v>
      </c>
      <c r="BT277" s="782" t="s">
        <v>35</v>
      </c>
      <c r="BU277" s="782" t="s">
        <v>35</v>
      </c>
      <c r="BV277" s="945" t="s">
        <v>35</v>
      </c>
      <c r="BW277" s="1035"/>
      <c r="BX277" s="1035"/>
      <c r="BY277" s="1034"/>
      <c r="BZ277" s="1034"/>
      <c r="CA277" s="1034"/>
      <c r="CB277" s="1034"/>
      <c r="CC277" s="1034"/>
      <c r="CD277" s="1034"/>
      <c r="CE277" s="1034"/>
      <c r="CF277" s="1034"/>
      <c r="CG277" s="1034"/>
      <c r="CH277" s="1034"/>
      <c r="CI277" s="1034"/>
      <c r="CJ277" s="1034"/>
      <c r="CK277" s="1034"/>
      <c r="CL277" s="1034"/>
      <c r="CM277" s="1034"/>
      <c r="CN277" s="1034"/>
      <c r="CO277" s="1034"/>
      <c r="CP277" s="1034"/>
      <c r="CQ277" s="1034"/>
      <c r="CR277" s="1034"/>
      <c r="CS277" s="1034"/>
      <c r="CT277" s="1034"/>
      <c r="CU277" s="1034"/>
      <c r="CV277" s="1034"/>
      <c r="CW277" s="1034"/>
      <c r="CX277" s="1034"/>
      <c r="CY277" s="1034"/>
      <c r="CZ277" s="1034"/>
    </row>
    <row r="278" s="133" customFormat="true" ht="15" customHeight="true" x14ac:dyDescent="0.2">
      <c r="A278" s="1285"/>
      <c r="B278" s="158" t="s">
        <v>79</v>
      </c>
      <c r="C278" s="756" t="s">
        <v>35</v>
      </c>
      <c r="D278" s="759" t="s">
        <v>35</v>
      </c>
      <c r="E278" s="759" t="s">
        <v>35</v>
      </c>
      <c r="F278" s="759" t="s">
        <v>35</v>
      </c>
      <c r="G278" s="764" t="s">
        <v>35</v>
      </c>
      <c r="H278" s="769" t="s">
        <v>35</v>
      </c>
      <c r="I278" s="759" t="s">
        <v>35</v>
      </c>
      <c r="J278" s="759" t="s">
        <v>35</v>
      </c>
      <c r="K278" s="759" t="s">
        <v>35</v>
      </c>
      <c r="L278" s="764" t="s">
        <v>35</v>
      </c>
      <c r="M278" s="769" t="s">
        <v>35</v>
      </c>
      <c r="N278" s="759" t="s">
        <v>35</v>
      </c>
      <c r="O278" s="759" t="s">
        <v>35</v>
      </c>
      <c r="P278" s="759" t="s">
        <v>35</v>
      </c>
      <c r="Q278" s="774" t="s">
        <v>35</v>
      </c>
      <c r="R278" s="769" t="s">
        <v>35</v>
      </c>
      <c r="S278" s="759" t="s">
        <v>35</v>
      </c>
      <c r="T278" s="759" t="s">
        <v>35</v>
      </c>
      <c r="U278" s="759" t="s">
        <v>35</v>
      </c>
      <c r="V278" s="826" t="s">
        <v>35</v>
      </c>
      <c r="W278" s="901"/>
      <c r="X278" s="901"/>
      <c r="Y278" s="902"/>
      <c r="Z278" s="902"/>
      <c r="AA278" s="902"/>
      <c r="AB278" s="902"/>
      <c r="AC278" s="902"/>
      <c r="AD278" s="902"/>
      <c r="AE278" s="902"/>
      <c r="AF278" s="902"/>
      <c r="AG278" s="902"/>
      <c r="AH278" s="902"/>
      <c r="AI278" s="902"/>
      <c r="AJ278" s="902"/>
      <c r="AK278" s="902"/>
      <c r="AL278" s="902"/>
      <c r="AM278" s="902"/>
      <c r="AN278" s="902"/>
      <c r="AO278" s="902"/>
      <c r="AP278" s="902"/>
      <c r="AQ278" s="902"/>
      <c r="AR278" s="902"/>
      <c r="AS278" s="902"/>
      <c r="AT278" s="902"/>
      <c r="AU278" s="902"/>
      <c r="AV278" s="902"/>
      <c r="AW278" s="902"/>
      <c r="AX278" s="902"/>
      <c r="AY278" s="902"/>
      <c r="AZ278" s="232"/>
      <c r="BA278" s="1286"/>
      <c r="BB278" s="413" t="s">
        <v>79</v>
      </c>
      <c r="BC278" s="756" t="s">
        <v>35</v>
      </c>
      <c r="BD278" s="782" t="s">
        <v>35</v>
      </c>
      <c r="BE278" s="782" t="s">
        <v>35</v>
      </c>
      <c r="BF278" s="782" t="s">
        <v>35</v>
      </c>
      <c r="BG278" s="786" t="s">
        <v>35</v>
      </c>
      <c r="BH278" s="790" t="s">
        <v>35</v>
      </c>
      <c r="BI278" s="782" t="s">
        <v>35</v>
      </c>
      <c r="BJ278" s="782" t="s">
        <v>35</v>
      </c>
      <c r="BK278" s="782" t="s">
        <v>35</v>
      </c>
      <c r="BL278" s="786" t="s">
        <v>35</v>
      </c>
      <c r="BM278" s="790" t="s">
        <v>35</v>
      </c>
      <c r="BN278" s="782" t="s">
        <v>35</v>
      </c>
      <c r="BO278" s="782" t="s">
        <v>35</v>
      </c>
      <c r="BP278" s="782" t="s">
        <v>35</v>
      </c>
      <c r="BQ278" s="786" t="s">
        <v>35</v>
      </c>
      <c r="BR278" s="790" t="s">
        <v>35</v>
      </c>
      <c r="BS278" s="782" t="s">
        <v>35</v>
      </c>
      <c r="BT278" s="782" t="s">
        <v>35</v>
      </c>
      <c r="BU278" s="782" t="s">
        <v>35</v>
      </c>
      <c r="BV278" s="945" t="s">
        <v>35</v>
      </c>
      <c r="BW278" s="1035"/>
      <c r="BX278" s="1035"/>
      <c r="BY278" s="1034"/>
      <c r="BZ278" s="1034"/>
      <c r="CA278" s="1034"/>
      <c r="CB278" s="1034"/>
      <c r="CC278" s="1034"/>
      <c r="CD278" s="1034"/>
      <c r="CE278" s="1034"/>
      <c r="CF278" s="1034"/>
      <c r="CG278" s="1034"/>
      <c r="CH278" s="1034"/>
      <c r="CI278" s="1034"/>
      <c r="CJ278" s="1034"/>
      <c r="CK278" s="1034"/>
      <c r="CL278" s="1034"/>
      <c r="CM278" s="1034"/>
      <c r="CN278" s="1034"/>
      <c r="CO278" s="1034"/>
      <c r="CP278" s="1034"/>
      <c r="CQ278" s="1034"/>
      <c r="CR278" s="1034"/>
      <c r="CS278" s="1034"/>
      <c r="CT278" s="1034"/>
      <c r="CU278" s="1034"/>
      <c r="CV278" s="1034"/>
      <c r="CW278" s="1034"/>
      <c r="CX278" s="1034"/>
      <c r="CY278" s="1034"/>
      <c r="CZ278" s="1034"/>
    </row>
    <row r="279" s="133" customFormat="true" ht="15" customHeight="true" x14ac:dyDescent="0.2">
      <c r="A279" s="1285"/>
      <c r="B279" s="158" t="s">
        <v>80</v>
      </c>
      <c r="C279" s="756" t="s">
        <v>35</v>
      </c>
      <c r="D279" s="760" t="s">
        <v>35</v>
      </c>
      <c r="E279" s="760" t="s">
        <v>35</v>
      </c>
      <c r="F279" s="760" t="s">
        <v>35</v>
      </c>
      <c r="G279" s="765" t="s">
        <v>35</v>
      </c>
      <c r="H279" s="756" t="s">
        <v>35</v>
      </c>
      <c r="I279" s="760" t="s">
        <v>35</v>
      </c>
      <c r="J279" s="760" t="s">
        <v>35</v>
      </c>
      <c r="K279" s="760" t="s">
        <v>35</v>
      </c>
      <c r="L279" s="765" t="s">
        <v>35</v>
      </c>
      <c r="M279" s="756" t="s">
        <v>35</v>
      </c>
      <c r="N279" s="760" t="s">
        <v>35</v>
      </c>
      <c r="O279" s="760" t="s">
        <v>35</v>
      </c>
      <c r="P279" s="760" t="s">
        <v>35</v>
      </c>
      <c r="Q279" s="775" t="s">
        <v>35</v>
      </c>
      <c r="R279" s="756" t="s">
        <v>35</v>
      </c>
      <c r="S279" s="760" t="s">
        <v>35</v>
      </c>
      <c r="T279" s="760" t="s">
        <v>35</v>
      </c>
      <c r="U279" s="760" t="s">
        <v>35</v>
      </c>
      <c r="V279" s="775" t="s">
        <v>35</v>
      </c>
      <c r="W279" s="903"/>
      <c r="X279" s="903"/>
      <c r="Y279" s="903"/>
      <c r="Z279" s="903"/>
      <c r="AA279" s="903"/>
      <c r="AB279" s="903"/>
      <c r="AC279" s="903"/>
      <c r="AD279" s="903"/>
      <c r="AE279" s="903"/>
      <c r="AF279" s="903"/>
      <c r="AG279" s="903"/>
      <c r="AH279" s="903"/>
      <c r="AI279" s="903"/>
      <c r="AJ279" s="903"/>
      <c r="AK279" s="903"/>
      <c r="AL279" s="903"/>
      <c r="AM279" s="903"/>
      <c r="AN279" s="903"/>
      <c r="AO279" s="903"/>
      <c r="AP279" s="903"/>
      <c r="AQ279" s="903"/>
      <c r="AR279" s="903"/>
      <c r="AS279" s="903"/>
      <c r="AT279" s="903"/>
      <c r="AU279" s="903"/>
      <c r="AV279" s="903"/>
      <c r="AW279" s="903"/>
      <c r="AX279" s="903"/>
      <c r="AY279" s="903"/>
      <c r="AZ279" s="232"/>
      <c r="BA279" s="1286"/>
      <c r="BB279" s="413" t="s">
        <v>80</v>
      </c>
      <c r="BC279" s="756" t="s">
        <v>35</v>
      </c>
      <c r="BD279" s="760" t="s">
        <v>35</v>
      </c>
      <c r="BE279" s="760" t="s">
        <v>35</v>
      </c>
      <c r="BF279" s="760" t="s">
        <v>35</v>
      </c>
      <c r="BG279" s="765" t="s">
        <v>35</v>
      </c>
      <c r="BH279" s="756" t="s">
        <v>35</v>
      </c>
      <c r="BI279" s="760" t="s">
        <v>35</v>
      </c>
      <c r="BJ279" s="760" t="s">
        <v>35</v>
      </c>
      <c r="BK279" s="760" t="s">
        <v>35</v>
      </c>
      <c r="BL279" s="765" t="s">
        <v>35</v>
      </c>
      <c r="BM279" s="756" t="s">
        <v>35</v>
      </c>
      <c r="BN279" s="760" t="s">
        <v>35</v>
      </c>
      <c r="BO279" s="760" t="s">
        <v>35</v>
      </c>
      <c r="BP279" s="760" t="s">
        <v>35</v>
      </c>
      <c r="BQ279" s="765" t="s">
        <v>35</v>
      </c>
      <c r="BR279" s="756" t="s">
        <v>35</v>
      </c>
      <c r="BS279" s="760" t="s">
        <v>35</v>
      </c>
      <c r="BT279" s="760" t="s">
        <v>35</v>
      </c>
      <c r="BU279" s="760" t="s">
        <v>35</v>
      </c>
      <c r="BV279" s="775" t="s">
        <v>35</v>
      </c>
      <c r="BW279" s="903"/>
      <c r="BX279" s="903"/>
      <c r="BY279" s="903"/>
      <c r="BZ279" s="903"/>
      <c r="CA279" s="903"/>
      <c r="CB279" s="903"/>
      <c r="CC279" s="903"/>
      <c r="CD279" s="903"/>
      <c r="CE279" s="903"/>
      <c r="CF279" s="903"/>
      <c r="CG279" s="903"/>
      <c r="CH279" s="903"/>
      <c r="CI279" s="903"/>
      <c r="CJ279" s="903"/>
      <c r="CK279" s="903"/>
      <c r="CL279" s="903"/>
      <c r="CM279" s="903"/>
      <c r="CN279" s="903"/>
      <c r="CO279" s="903"/>
      <c r="CP279" s="903"/>
      <c r="CQ279" s="903"/>
      <c r="CR279" s="903"/>
      <c r="CS279" s="903"/>
      <c r="CT279" s="903"/>
      <c r="CU279" s="903"/>
      <c r="CV279" s="903"/>
      <c r="CW279" s="903"/>
      <c r="CX279" s="903"/>
      <c r="CY279" s="903"/>
      <c r="CZ279" s="903"/>
    </row>
    <row r="280" s="133" customFormat="true" ht="15" customHeight="true" x14ac:dyDescent="0.2">
      <c r="A280" s="1285"/>
      <c r="B280" s="158" t="s">
        <v>81</v>
      </c>
      <c r="C280" s="756" t="s">
        <v>35</v>
      </c>
      <c r="D280" s="760" t="s">
        <v>35</v>
      </c>
      <c r="E280" s="760" t="s">
        <v>35</v>
      </c>
      <c r="F280" s="760" t="s">
        <v>35</v>
      </c>
      <c r="G280" s="765" t="s">
        <v>35</v>
      </c>
      <c r="H280" s="756" t="s">
        <v>35</v>
      </c>
      <c r="I280" s="760" t="s">
        <v>35</v>
      </c>
      <c r="J280" s="760" t="s">
        <v>35</v>
      </c>
      <c r="K280" s="760" t="s">
        <v>35</v>
      </c>
      <c r="L280" s="765" t="s">
        <v>35</v>
      </c>
      <c r="M280" s="756" t="s">
        <v>35</v>
      </c>
      <c r="N280" s="760" t="s">
        <v>35</v>
      </c>
      <c r="O280" s="760" t="s">
        <v>35</v>
      </c>
      <c r="P280" s="760" t="s">
        <v>35</v>
      </c>
      <c r="Q280" s="775" t="s">
        <v>35</v>
      </c>
      <c r="R280" s="756" t="s">
        <v>35</v>
      </c>
      <c r="S280" s="760" t="s">
        <v>35</v>
      </c>
      <c r="T280" s="760" t="s">
        <v>35</v>
      </c>
      <c r="U280" s="760" t="s">
        <v>35</v>
      </c>
      <c r="V280" s="775" t="s">
        <v>35</v>
      </c>
      <c r="W280" s="903"/>
      <c r="X280" s="903"/>
      <c r="Y280" s="903"/>
      <c r="Z280" s="903"/>
      <c r="AA280" s="903"/>
      <c r="AB280" s="903"/>
      <c r="AC280" s="903"/>
      <c r="AD280" s="903"/>
      <c r="AE280" s="903"/>
      <c r="AF280" s="903"/>
      <c r="AG280" s="903"/>
      <c r="AH280" s="903"/>
      <c r="AI280" s="903"/>
      <c r="AJ280" s="903"/>
      <c r="AK280" s="903"/>
      <c r="AL280" s="903"/>
      <c r="AM280" s="903"/>
      <c r="AN280" s="903"/>
      <c r="AO280" s="903"/>
      <c r="AP280" s="903"/>
      <c r="AQ280" s="903"/>
      <c r="AR280" s="903"/>
      <c r="AS280" s="903"/>
      <c r="AT280" s="903"/>
      <c r="AU280" s="903"/>
      <c r="AV280" s="903"/>
      <c r="AW280" s="903"/>
      <c r="AX280" s="903"/>
      <c r="AY280" s="903"/>
      <c r="AZ280" s="232"/>
      <c r="BA280" s="1286"/>
      <c r="BB280" s="413" t="s">
        <v>81</v>
      </c>
      <c r="BC280" s="756" t="s">
        <v>35</v>
      </c>
      <c r="BD280" s="760" t="s">
        <v>35</v>
      </c>
      <c r="BE280" s="760" t="s">
        <v>35</v>
      </c>
      <c r="BF280" s="760" t="s">
        <v>35</v>
      </c>
      <c r="BG280" s="765" t="s">
        <v>35</v>
      </c>
      <c r="BH280" s="756" t="s">
        <v>35</v>
      </c>
      <c r="BI280" s="760" t="s">
        <v>35</v>
      </c>
      <c r="BJ280" s="760" t="s">
        <v>35</v>
      </c>
      <c r="BK280" s="760" t="s">
        <v>35</v>
      </c>
      <c r="BL280" s="765" t="s">
        <v>35</v>
      </c>
      <c r="BM280" s="756" t="s">
        <v>35</v>
      </c>
      <c r="BN280" s="760" t="s">
        <v>35</v>
      </c>
      <c r="BO280" s="760" t="s">
        <v>35</v>
      </c>
      <c r="BP280" s="760" t="s">
        <v>35</v>
      </c>
      <c r="BQ280" s="765" t="s">
        <v>35</v>
      </c>
      <c r="BR280" s="756" t="s">
        <v>35</v>
      </c>
      <c r="BS280" s="760" t="s">
        <v>35</v>
      </c>
      <c r="BT280" s="760" t="s">
        <v>35</v>
      </c>
      <c r="BU280" s="760" t="s">
        <v>35</v>
      </c>
      <c r="BV280" s="775" t="s">
        <v>35</v>
      </c>
      <c r="BW280" s="903"/>
      <c r="BX280" s="903"/>
      <c r="BY280" s="903"/>
      <c r="BZ280" s="903"/>
      <c r="CA280" s="903"/>
      <c r="CB280" s="903"/>
      <c r="CC280" s="903"/>
      <c r="CD280" s="903"/>
      <c r="CE280" s="903"/>
      <c r="CF280" s="903"/>
      <c r="CG280" s="903"/>
      <c r="CH280" s="903"/>
      <c r="CI280" s="903"/>
      <c r="CJ280" s="903"/>
      <c r="CK280" s="903"/>
      <c r="CL280" s="903"/>
      <c r="CM280" s="903"/>
      <c r="CN280" s="903"/>
      <c r="CO280" s="903"/>
      <c r="CP280" s="903"/>
      <c r="CQ280" s="903"/>
      <c r="CR280" s="903"/>
      <c r="CS280" s="903"/>
      <c r="CT280" s="903"/>
      <c r="CU280" s="903"/>
      <c r="CV280" s="903"/>
      <c r="CW280" s="903"/>
      <c r="CX280" s="903"/>
      <c r="CY280" s="903"/>
      <c r="CZ280" s="903"/>
    </row>
    <row r="281" s="133" customFormat="true" ht="15" customHeight="true" x14ac:dyDescent="0.2">
      <c r="A281" s="1285"/>
      <c r="B281" s="158" t="s">
        <v>82</v>
      </c>
      <c r="C281" s="756" t="s">
        <v>35</v>
      </c>
      <c r="D281" s="760" t="s">
        <v>35</v>
      </c>
      <c r="E281" s="760" t="s">
        <v>35</v>
      </c>
      <c r="F281" s="760" t="s">
        <v>35</v>
      </c>
      <c r="G281" s="765" t="s">
        <v>35</v>
      </c>
      <c r="H281" s="756" t="s">
        <v>35</v>
      </c>
      <c r="I281" s="760" t="s">
        <v>35</v>
      </c>
      <c r="J281" s="760" t="s">
        <v>35</v>
      </c>
      <c r="K281" s="760" t="s">
        <v>35</v>
      </c>
      <c r="L281" s="765" t="s">
        <v>35</v>
      </c>
      <c r="M281" s="756" t="s">
        <v>35</v>
      </c>
      <c r="N281" s="760" t="s">
        <v>35</v>
      </c>
      <c r="O281" s="760" t="s">
        <v>35</v>
      </c>
      <c r="P281" s="760" t="s">
        <v>35</v>
      </c>
      <c r="Q281" s="775" t="s">
        <v>35</v>
      </c>
      <c r="R281" s="756" t="s">
        <v>35</v>
      </c>
      <c r="S281" s="760" t="s">
        <v>35</v>
      </c>
      <c r="T281" s="760" t="s">
        <v>35</v>
      </c>
      <c r="U281" s="760" t="s">
        <v>35</v>
      </c>
      <c r="V281" s="775" t="s">
        <v>35</v>
      </c>
      <c r="W281" s="903"/>
      <c r="X281" s="903"/>
      <c r="Y281" s="903"/>
      <c r="Z281" s="903"/>
      <c r="AA281" s="903"/>
      <c r="AB281" s="903"/>
      <c r="AC281" s="903"/>
      <c r="AD281" s="903"/>
      <c r="AE281" s="903"/>
      <c r="AF281" s="903"/>
      <c r="AG281" s="903"/>
      <c r="AH281" s="903"/>
      <c r="AI281" s="903"/>
      <c r="AJ281" s="903"/>
      <c r="AK281" s="903"/>
      <c r="AL281" s="903"/>
      <c r="AM281" s="903"/>
      <c r="AN281" s="903"/>
      <c r="AO281" s="903"/>
      <c r="AP281" s="903"/>
      <c r="AQ281" s="903"/>
      <c r="AR281" s="903"/>
      <c r="AS281" s="903"/>
      <c r="AT281" s="903"/>
      <c r="AU281" s="903"/>
      <c r="AV281" s="903"/>
      <c r="AW281" s="903"/>
      <c r="AX281" s="903"/>
      <c r="AY281" s="903"/>
      <c r="AZ281" s="232"/>
      <c r="BA281" s="1286"/>
      <c r="BB281" s="413" t="s">
        <v>82</v>
      </c>
      <c r="BC281" s="756" t="s">
        <v>35</v>
      </c>
      <c r="BD281" s="760" t="s">
        <v>35</v>
      </c>
      <c r="BE281" s="760" t="s">
        <v>35</v>
      </c>
      <c r="BF281" s="760" t="s">
        <v>35</v>
      </c>
      <c r="BG281" s="765" t="s">
        <v>35</v>
      </c>
      <c r="BH281" s="756" t="s">
        <v>35</v>
      </c>
      <c r="BI281" s="760" t="s">
        <v>35</v>
      </c>
      <c r="BJ281" s="760" t="s">
        <v>35</v>
      </c>
      <c r="BK281" s="760" t="s">
        <v>35</v>
      </c>
      <c r="BL281" s="765" t="s">
        <v>35</v>
      </c>
      <c r="BM281" s="756" t="s">
        <v>35</v>
      </c>
      <c r="BN281" s="760" t="s">
        <v>35</v>
      </c>
      <c r="BO281" s="760" t="s">
        <v>35</v>
      </c>
      <c r="BP281" s="760" t="s">
        <v>35</v>
      </c>
      <c r="BQ281" s="765" t="s">
        <v>35</v>
      </c>
      <c r="BR281" s="756" t="s">
        <v>35</v>
      </c>
      <c r="BS281" s="760" t="s">
        <v>35</v>
      </c>
      <c r="BT281" s="760" t="s">
        <v>35</v>
      </c>
      <c r="BU281" s="760" t="s">
        <v>35</v>
      </c>
      <c r="BV281" s="775" t="s">
        <v>35</v>
      </c>
      <c r="BW281" s="903"/>
      <c r="BX281" s="903"/>
      <c r="BY281" s="903"/>
      <c r="BZ281" s="903"/>
      <c r="CA281" s="903"/>
      <c r="CB281" s="903"/>
      <c r="CC281" s="903"/>
      <c r="CD281" s="903"/>
      <c r="CE281" s="903"/>
      <c r="CF281" s="903"/>
      <c r="CG281" s="903"/>
      <c r="CH281" s="903"/>
      <c r="CI281" s="903"/>
      <c r="CJ281" s="903"/>
      <c r="CK281" s="903"/>
      <c r="CL281" s="903"/>
      <c r="CM281" s="903"/>
      <c r="CN281" s="903"/>
      <c r="CO281" s="903"/>
      <c r="CP281" s="903"/>
      <c r="CQ281" s="903"/>
      <c r="CR281" s="903"/>
      <c r="CS281" s="903"/>
      <c r="CT281" s="903"/>
      <c r="CU281" s="903"/>
      <c r="CV281" s="903"/>
      <c r="CW281" s="903"/>
      <c r="CX281" s="903"/>
      <c r="CY281" s="903"/>
      <c r="CZ281" s="903"/>
    </row>
    <row r="282" s="133" customFormat="true" ht="15" customHeight="true" x14ac:dyDescent="0.2">
      <c r="A282" s="1285"/>
      <c r="B282" s="158" t="s">
        <v>83</v>
      </c>
      <c r="C282" s="756" t="s">
        <v>35</v>
      </c>
      <c r="D282" s="760" t="s">
        <v>35</v>
      </c>
      <c r="E282" s="760" t="s">
        <v>35</v>
      </c>
      <c r="F282" s="760" t="s">
        <v>35</v>
      </c>
      <c r="G282" s="765" t="s">
        <v>35</v>
      </c>
      <c r="H282" s="756" t="s">
        <v>35</v>
      </c>
      <c r="I282" s="760" t="s">
        <v>35</v>
      </c>
      <c r="J282" s="760" t="s">
        <v>35</v>
      </c>
      <c r="K282" s="760" t="s">
        <v>35</v>
      </c>
      <c r="L282" s="765" t="s">
        <v>35</v>
      </c>
      <c r="M282" s="756" t="s">
        <v>35</v>
      </c>
      <c r="N282" s="760" t="s">
        <v>35</v>
      </c>
      <c r="O282" s="760" t="s">
        <v>35</v>
      </c>
      <c r="P282" s="760" t="s">
        <v>35</v>
      </c>
      <c r="Q282" s="775" t="s">
        <v>35</v>
      </c>
      <c r="R282" s="756" t="s">
        <v>35</v>
      </c>
      <c r="S282" s="760" t="s">
        <v>35</v>
      </c>
      <c r="T282" s="760" t="s">
        <v>35</v>
      </c>
      <c r="U282" s="760" t="s">
        <v>35</v>
      </c>
      <c r="V282" s="775" t="s">
        <v>35</v>
      </c>
      <c r="W282" s="903"/>
      <c r="X282" s="903"/>
      <c r="Y282" s="903"/>
      <c r="Z282" s="903"/>
      <c r="AA282" s="903"/>
      <c r="AB282" s="903"/>
      <c r="AC282" s="903"/>
      <c r="AD282" s="903"/>
      <c r="AE282" s="903"/>
      <c r="AF282" s="903"/>
      <c r="AG282" s="903"/>
      <c r="AH282" s="903"/>
      <c r="AI282" s="903"/>
      <c r="AJ282" s="903"/>
      <c r="AK282" s="903"/>
      <c r="AL282" s="903"/>
      <c r="AM282" s="903"/>
      <c r="AN282" s="903"/>
      <c r="AO282" s="903"/>
      <c r="AP282" s="903"/>
      <c r="AQ282" s="903"/>
      <c r="AR282" s="903"/>
      <c r="AS282" s="903"/>
      <c r="AT282" s="903"/>
      <c r="AU282" s="903"/>
      <c r="AV282" s="903"/>
      <c r="AW282" s="903"/>
      <c r="AX282" s="903"/>
      <c r="AY282" s="903"/>
      <c r="AZ282" s="232"/>
      <c r="BA282" s="1286"/>
      <c r="BB282" s="413" t="s">
        <v>83</v>
      </c>
      <c r="BC282" s="756" t="s">
        <v>35</v>
      </c>
      <c r="BD282" s="760" t="s">
        <v>35</v>
      </c>
      <c r="BE282" s="760" t="s">
        <v>35</v>
      </c>
      <c r="BF282" s="760" t="s">
        <v>35</v>
      </c>
      <c r="BG282" s="765" t="s">
        <v>35</v>
      </c>
      <c r="BH282" s="756" t="s">
        <v>35</v>
      </c>
      <c r="BI282" s="760" t="s">
        <v>35</v>
      </c>
      <c r="BJ282" s="760" t="s">
        <v>35</v>
      </c>
      <c r="BK282" s="760" t="s">
        <v>35</v>
      </c>
      <c r="BL282" s="765" t="s">
        <v>35</v>
      </c>
      <c r="BM282" s="756" t="s">
        <v>35</v>
      </c>
      <c r="BN282" s="760" t="s">
        <v>35</v>
      </c>
      <c r="BO282" s="760" t="s">
        <v>35</v>
      </c>
      <c r="BP282" s="760" t="s">
        <v>35</v>
      </c>
      <c r="BQ282" s="765" t="s">
        <v>35</v>
      </c>
      <c r="BR282" s="756" t="s">
        <v>35</v>
      </c>
      <c r="BS282" s="760" t="s">
        <v>35</v>
      </c>
      <c r="BT282" s="760" t="s">
        <v>35</v>
      </c>
      <c r="BU282" s="760" t="s">
        <v>35</v>
      </c>
      <c r="BV282" s="775" t="s">
        <v>35</v>
      </c>
      <c r="BW282" s="903"/>
      <c r="BX282" s="903"/>
      <c r="BY282" s="903"/>
      <c r="BZ282" s="903"/>
      <c r="CA282" s="903"/>
      <c r="CB282" s="903"/>
      <c r="CC282" s="903"/>
      <c r="CD282" s="903"/>
      <c r="CE282" s="903"/>
      <c r="CF282" s="903"/>
      <c r="CG282" s="903"/>
      <c r="CH282" s="903"/>
      <c r="CI282" s="903"/>
      <c r="CJ282" s="903"/>
      <c r="CK282" s="903"/>
      <c r="CL282" s="903"/>
      <c r="CM282" s="903"/>
      <c r="CN282" s="903"/>
      <c r="CO282" s="903"/>
      <c r="CP282" s="903"/>
      <c r="CQ282" s="903"/>
      <c r="CR282" s="903"/>
      <c r="CS282" s="903"/>
      <c r="CT282" s="903"/>
      <c r="CU282" s="903"/>
      <c r="CV282" s="903"/>
      <c r="CW282" s="903"/>
      <c r="CX282" s="903"/>
      <c r="CY282" s="903"/>
      <c r="CZ282" s="903"/>
    </row>
    <row r="283" s="133" customFormat="true" ht="15" customHeight="true" x14ac:dyDescent="0.2">
      <c r="A283" s="1285"/>
      <c r="B283" s="158" t="s">
        <v>84</v>
      </c>
      <c r="C283" s="756" t="s">
        <v>35</v>
      </c>
      <c r="D283" s="760" t="s">
        <v>35</v>
      </c>
      <c r="E283" s="760" t="s">
        <v>35</v>
      </c>
      <c r="F283" s="760" t="s">
        <v>35</v>
      </c>
      <c r="G283" s="765" t="s">
        <v>35</v>
      </c>
      <c r="H283" s="756" t="s">
        <v>35</v>
      </c>
      <c r="I283" s="760" t="s">
        <v>35</v>
      </c>
      <c r="J283" s="760" t="s">
        <v>35</v>
      </c>
      <c r="K283" s="760" t="s">
        <v>35</v>
      </c>
      <c r="L283" s="765" t="s">
        <v>35</v>
      </c>
      <c r="M283" s="756" t="s">
        <v>35</v>
      </c>
      <c r="N283" s="760" t="s">
        <v>35</v>
      </c>
      <c r="O283" s="760" t="s">
        <v>35</v>
      </c>
      <c r="P283" s="760" t="s">
        <v>35</v>
      </c>
      <c r="Q283" s="775" t="s">
        <v>35</v>
      </c>
      <c r="R283" s="756" t="s">
        <v>35</v>
      </c>
      <c r="S283" s="760" t="s">
        <v>35</v>
      </c>
      <c r="T283" s="760" t="s">
        <v>35</v>
      </c>
      <c r="U283" s="760" t="s">
        <v>35</v>
      </c>
      <c r="V283" s="775" t="s">
        <v>35</v>
      </c>
      <c r="W283" s="903"/>
      <c r="X283" s="903"/>
      <c r="Y283" s="903"/>
      <c r="Z283" s="903"/>
      <c r="AA283" s="903"/>
      <c r="AB283" s="903"/>
      <c r="AC283" s="903"/>
      <c r="AD283" s="903"/>
      <c r="AE283" s="903"/>
      <c r="AF283" s="903"/>
      <c r="AG283" s="903"/>
      <c r="AH283" s="903"/>
      <c r="AI283" s="903"/>
      <c r="AJ283" s="903"/>
      <c r="AK283" s="903"/>
      <c r="AL283" s="903"/>
      <c r="AM283" s="903"/>
      <c r="AN283" s="903"/>
      <c r="AO283" s="903"/>
      <c r="AP283" s="903"/>
      <c r="AQ283" s="903"/>
      <c r="AR283" s="903"/>
      <c r="AS283" s="903"/>
      <c r="AT283" s="903"/>
      <c r="AU283" s="903"/>
      <c r="AV283" s="903"/>
      <c r="AW283" s="903"/>
      <c r="AX283" s="903"/>
      <c r="AY283" s="903"/>
      <c r="AZ283" s="232"/>
      <c r="BA283" s="1286"/>
      <c r="BB283" s="413" t="s">
        <v>84</v>
      </c>
      <c r="BC283" s="756" t="s">
        <v>35</v>
      </c>
      <c r="BD283" s="760" t="s">
        <v>35</v>
      </c>
      <c r="BE283" s="760" t="s">
        <v>35</v>
      </c>
      <c r="BF283" s="760" t="s">
        <v>35</v>
      </c>
      <c r="BG283" s="765" t="s">
        <v>35</v>
      </c>
      <c r="BH283" s="756" t="s">
        <v>35</v>
      </c>
      <c r="BI283" s="760" t="s">
        <v>35</v>
      </c>
      <c r="BJ283" s="760" t="s">
        <v>35</v>
      </c>
      <c r="BK283" s="760" t="s">
        <v>35</v>
      </c>
      <c r="BL283" s="765" t="s">
        <v>35</v>
      </c>
      <c r="BM283" s="756" t="s">
        <v>35</v>
      </c>
      <c r="BN283" s="760" t="s">
        <v>35</v>
      </c>
      <c r="BO283" s="760" t="s">
        <v>35</v>
      </c>
      <c r="BP283" s="760" t="s">
        <v>35</v>
      </c>
      <c r="BQ283" s="765" t="s">
        <v>35</v>
      </c>
      <c r="BR283" s="756" t="s">
        <v>35</v>
      </c>
      <c r="BS283" s="760" t="s">
        <v>35</v>
      </c>
      <c r="BT283" s="760" t="s">
        <v>35</v>
      </c>
      <c r="BU283" s="760" t="s">
        <v>35</v>
      </c>
      <c r="BV283" s="775" t="s">
        <v>35</v>
      </c>
      <c r="BW283" s="903"/>
      <c r="BX283" s="903"/>
      <c r="BY283" s="903"/>
      <c r="BZ283" s="903"/>
      <c r="CA283" s="903"/>
      <c r="CB283" s="903"/>
      <c r="CC283" s="903"/>
      <c r="CD283" s="903"/>
      <c r="CE283" s="903"/>
      <c r="CF283" s="903"/>
      <c r="CG283" s="903"/>
      <c r="CH283" s="903"/>
      <c r="CI283" s="903"/>
      <c r="CJ283" s="903"/>
      <c r="CK283" s="903"/>
      <c r="CL283" s="903"/>
      <c r="CM283" s="903"/>
      <c r="CN283" s="903"/>
      <c r="CO283" s="903"/>
      <c r="CP283" s="903"/>
      <c r="CQ283" s="903"/>
      <c r="CR283" s="903"/>
      <c r="CS283" s="903"/>
      <c r="CT283" s="903"/>
      <c r="CU283" s="903"/>
      <c r="CV283" s="903"/>
      <c r="CW283" s="903"/>
      <c r="CX283" s="903"/>
      <c r="CY283" s="903"/>
      <c r="CZ283" s="903"/>
    </row>
    <row r="284" s="133" customFormat="true" ht="15" customHeight="true" x14ac:dyDescent="0.2">
      <c r="A284" s="1287"/>
      <c r="B284" s="159" t="s">
        <v>114</v>
      </c>
      <c r="C284" s="757" t="s">
        <v>35</v>
      </c>
      <c r="D284" s="761" t="s">
        <v>35</v>
      </c>
      <c r="E284" s="761" t="s">
        <v>35</v>
      </c>
      <c r="F284" s="761" t="s">
        <v>35</v>
      </c>
      <c r="G284" s="766" t="s">
        <v>35</v>
      </c>
      <c r="H284" s="770" t="s">
        <v>35</v>
      </c>
      <c r="I284" s="761" t="s">
        <v>35</v>
      </c>
      <c r="J284" s="761" t="s">
        <v>35</v>
      </c>
      <c r="K284" s="761" t="s">
        <v>35</v>
      </c>
      <c r="L284" s="766" t="s">
        <v>35</v>
      </c>
      <c r="M284" s="770" t="s">
        <v>35</v>
      </c>
      <c r="N284" s="761" t="s">
        <v>35</v>
      </c>
      <c r="O284" s="761" t="s">
        <v>35</v>
      </c>
      <c r="P284" s="761" t="s">
        <v>35</v>
      </c>
      <c r="Q284" s="776" t="s">
        <v>35</v>
      </c>
      <c r="R284" s="770" t="s">
        <v>35</v>
      </c>
      <c r="S284" s="761" t="s">
        <v>35</v>
      </c>
      <c r="T284" s="761" t="s">
        <v>35</v>
      </c>
      <c r="U284" s="761" t="s">
        <v>35</v>
      </c>
      <c r="V284" s="827" t="s">
        <v>35</v>
      </c>
      <c r="W284" s="904"/>
      <c r="X284" s="904"/>
      <c r="Y284" s="905"/>
      <c r="Z284" s="905"/>
      <c r="AA284" s="905"/>
      <c r="AB284" s="905"/>
      <c r="AC284" s="905"/>
      <c r="AD284" s="905"/>
      <c r="AE284" s="905"/>
      <c r="AF284" s="905"/>
      <c r="AG284" s="905"/>
      <c r="AH284" s="905"/>
      <c r="AI284" s="905"/>
      <c r="AJ284" s="905"/>
      <c r="AK284" s="905"/>
      <c r="AL284" s="905"/>
      <c r="AM284" s="905"/>
      <c r="AN284" s="905"/>
      <c r="AO284" s="905"/>
      <c r="AP284" s="905"/>
      <c r="AQ284" s="905"/>
      <c r="AR284" s="905"/>
      <c r="AS284" s="905"/>
      <c r="AT284" s="905"/>
      <c r="AU284" s="905"/>
      <c r="AV284" s="905"/>
      <c r="AW284" s="905"/>
      <c r="AX284" s="905"/>
      <c r="AY284" s="905"/>
      <c r="AZ284" s="232"/>
      <c r="BA284" s="1288"/>
      <c r="BB284" s="414" t="s">
        <v>114</v>
      </c>
      <c r="BC284" s="779" t="s">
        <v>35</v>
      </c>
      <c r="BD284" s="783" t="s">
        <v>35</v>
      </c>
      <c r="BE284" s="783" t="s">
        <v>35</v>
      </c>
      <c r="BF284" s="783" t="s">
        <v>35</v>
      </c>
      <c r="BG284" s="787" t="s">
        <v>35</v>
      </c>
      <c r="BH284" s="791" t="s">
        <v>35</v>
      </c>
      <c r="BI284" s="783" t="s">
        <v>35</v>
      </c>
      <c r="BJ284" s="783" t="s">
        <v>35</v>
      </c>
      <c r="BK284" s="783" t="s">
        <v>35</v>
      </c>
      <c r="BL284" s="787" t="s">
        <v>35</v>
      </c>
      <c r="BM284" s="791" t="s">
        <v>35</v>
      </c>
      <c r="BN284" s="783" t="s">
        <v>35</v>
      </c>
      <c r="BO284" s="783" t="s">
        <v>35</v>
      </c>
      <c r="BP284" s="783" t="s">
        <v>35</v>
      </c>
      <c r="BQ284" s="787" t="s">
        <v>35</v>
      </c>
      <c r="BR284" s="791" t="s">
        <v>35</v>
      </c>
      <c r="BS284" s="783" t="s">
        <v>35</v>
      </c>
      <c r="BT284" s="783" t="s">
        <v>35</v>
      </c>
      <c r="BU284" s="783" t="s">
        <v>35</v>
      </c>
      <c r="BV284" s="946" t="s">
        <v>35</v>
      </c>
      <c r="BW284" s="1036"/>
      <c r="BX284" s="1036"/>
      <c r="BY284" s="1037"/>
      <c r="BZ284" s="1037"/>
      <c r="CA284" s="1037"/>
      <c r="CB284" s="1037"/>
      <c r="CC284" s="1037"/>
      <c r="CD284" s="1037"/>
      <c r="CE284" s="1037"/>
      <c r="CF284" s="1037"/>
      <c r="CG284" s="1037"/>
      <c r="CH284" s="1037"/>
      <c r="CI284" s="1037"/>
      <c r="CJ284" s="1037"/>
      <c r="CK284" s="1037"/>
      <c r="CL284" s="1037"/>
      <c r="CM284" s="1037"/>
      <c r="CN284" s="1037"/>
      <c r="CO284" s="1037"/>
      <c r="CP284" s="1037"/>
      <c r="CQ284" s="1037"/>
      <c r="CR284" s="1037"/>
      <c r="CS284" s="1037"/>
      <c r="CT284" s="1037"/>
      <c r="CU284" s="1037"/>
      <c r="CV284" s="1037"/>
      <c r="CW284" s="1037"/>
      <c r="CX284" s="1037"/>
      <c r="CY284" s="1037"/>
      <c r="CZ284" s="1037"/>
    </row>
    <row r="285" s="133" customFormat="true" ht="15" customHeight="true" x14ac:dyDescent="0.2">
      <c r="V285" s="135"/>
      <c r="W285" s="232"/>
      <c r="X285" s="232"/>
      <c r="Y285" s="232"/>
      <c r="Z285" s="232"/>
      <c r="AA285" s="232"/>
      <c r="AB285" s="232"/>
      <c r="AC285" s="232"/>
      <c r="AD285" s="232"/>
      <c r="AE285" s="232"/>
      <c r="AF285" s="232"/>
      <c r="AG285" s="232"/>
      <c r="AH285" s="232"/>
      <c r="AI285" s="232"/>
      <c r="AJ285" s="232"/>
      <c r="AK285" s="232"/>
      <c r="AL285" s="232"/>
      <c r="AM285" s="232"/>
      <c r="AN285" s="232"/>
      <c r="AO285" s="232"/>
      <c r="AP285" s="232"/>
      <c r="AQ285" s="232"/>
      <c r="AR285" s="232"/>
      <c r="AS285" s="232"/>
      <c r="AT285" s="232"/>
      <c r="AU285" s="232"/>
      <c r="AV285" s="232"/>
      <c r="AW285" s="232"/>
      <c r="AX285" s="232"/>
      <c r="AY285" s="232"/>
      <c r="AZ285" s="232"/>
      <c r="BA285" s="135"/>
      <c r="BV285" s="135"/>
      <c r="BW285" s="232"/>
      <c r="BX285" s="232"/>
      <c r="BY285" s="232"/>
      <c r="BZ285" s="232"/>
      <c r="CA285" s="232"/>
      <c r="CB285" s="232"/>
      <c r="CC285" s="232"/>
      <c r="CD285" s="232"/>
      <c r="CE285" s="232"/>
      <c r="CF285" s="232"/>
      <c r="CG285" s="232"/>
      <c r="CH285" s="232"/>
      <c r="CI285" s="232"/>
      <c r="CJ285" s="232"/>
      <c r="CK285" s="232"/>
      <c r="CL285" s="232"/>
      <c r="CM285" s="232"/>
      <c r="CN285" s="232"/>
      <c r="CO285" s="232"/>
      <c r="CP285" s="232"/>
      <c r="CQ285" s="232"/>
      <c r="CR285" s="232"/>
      <c r="CS285" s="232"/>
      <c r="CT285" s="232"/>
      <c r="CU285" s="232"/>
      <c r="CV285" s="232"/>
      <c r="CW285" s="232"/>
      <c r="CX285" s="232"/>
      <c r="CY285" s="232"/>
      <c r="CZ285" s="232"/>
    </row>
    <row r="286" s="133" customFormat="true" ht="15" customHeight="true" x14ac:dyDescent="0.2">
      <c r="V286" s="135"/>
      <c r="W286" s="232"/>
      <c r="X286" s="232"/>
      <c r="Y286" s="232"/>
      <c r="Z286" s="232"/>
      <c r="AA286" s="232"/>
      <c r="AB286" s="232"/>
      <c r="AC286" s="232"/>
      <c r="AD286" s="232"/>
      <c r="AE286" s="232"/>
      <c r="AF286" s="232"/>
      <c r="AG286" s="232"/>
      <c r="AH286" s="232"/>
      <c r="AI286" s="232"/>
      <c r="AJ286" s="232"/>
      <c r="AK286" s="232"/>
      <c r="AL286" s="232"/>
      <c r="AM286" s="232"/>
      <c r="AN286" s="232"/>
      <c r="AO286" s="232"/>
      <c r="AP286" s="232"/>
      <c r="AQ286" s="232"/>
      <c r="AR286" s="232"/>
      <c r="AS286" s="232"/>
      <c r="AT286" s="232"/>
      <c r="AU286" s="232"/>
      <c r="AV286" s="232"/>
      <c r="AW286" s="232"/>
      <c r="AX286" s="232"/>
      <c r="AY286" s="232"/>
      <c r="AZ286" s="232"/>
      <c r="BA286" s="135"/>
      <c r="BV286" s="135"/>
      <c r="BW286" s="232"/>
      <c r="BX286" s="232"/>
      <c r="BY286" s="232"/>
      <c r="BZ286" s="232"/>
      <c r="CA286" s="232"/>
      <c r="CB286" s="232"/>
      <c r="CC286" s="232"/>
      <c r="CD286" s="232"/>
      <c r="CE286" s="232"/>
      <c r="CF286" s="232"/>
      <c r="CG286" s="232"/>
      <c r="CH286" s="232"/>
      <c r="CI286" s="232"/>
      <c r="CJ286" s="232"/>
      <c r="CK286" s="232"/>
      <c r="CL286" s="232"/>
      <c r="CM286" s="232"/>
      <c r="CN286" s="232"/>
      <c r="CO286" s="232"/>
      <c r="CP286" s="232"/>
      <c r="CQ286" s="232"/>
      <c r="CR286" s="232"/>
      <c r="CS286" s="232"/>
      <c r="CT286" s="232"/>
      <c r="CU286" s="232"/>
      <c r="CV286" s="232"/>
      <c r="CW286" s="232"/>
      <c r="CX286" s="232"/>
      <c r="CY286" s="232"/>
      <c r="CZ286" s="232"/>
    </row>
    <row r="287" s="133" customFormat="true" ht="15" customHeight="true" x14ac:dyDescent="0.2">
      <c r="V287" s="135"/>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135"/>
      <c r="BV287" s="135"/>
      <c r="BW287" s="232"/>
      <c r="BX287" s="232"/>
      <c r="BY287" s="232"/>
      <c r="BZ287" s="232"/>
      <c r="CA287" s="232"/>
      <c r="CB287" s="232"/>
      <c r="CC287" s="232"/>
      <c r="CD287" s="232"/>
      <c r="CE287" s="232"/>
      <c r="CF287" s="232"/>
      <c r="CG287" s="232"/>
      <c r="CH287" s="232"/>
      <c r="CI287" s="232"/>
      <c r="CJ287" s="232"/>
      <c r="CK287" s="232"/>
      <c r="CL287" s="232"/>
      <c r="CM287" s="232"/>
      <c r="CN287" s="232"/>
      <c r="CO287" s="232"/>
      <c r="CP287" s="232"/>
      <c r="CQ287" s="232"/>
      <c r="CR287" s="232"/>
      <c r="CS287" s="232"/>
      <c r="CT287" s="232"/>
      <c r="CU287" s="232"/>
      <c r="CV287" s="232"/>
      <c r="CW287" s="232"/>
      <c r="CX287" s="232"/>
      <c r="CY287" s="232"/>
      <c r="CZ287" s="232"/>
    </row>
    <row r="288" s="133" customFormat="true" ht="15" customHeight="true" x14ac:dyDescent="0.2">
      <c r="V288" s="135"/>
      <c r="W288" s="232"/>
      <c r="X288" s="232"/>
      <c r="Y288" s="232"/>
      <c r="Z288" s="232"/>
      <c r="AA288" s="232"/>
      <c r="AB288" s="232"/>
      <c r="AC288" s="232"/>
      <c r="AD288" s="232"/>
      <c r="AE288" s="232"/>
      <c r="AF288" s="232"/>
      <c r="AG288" s="232"/>
      <c r="AH288" s="232"/>
      <c r="AI288" s="232"/>
      <c r="AJ288" s="232"/>
      <c r="AK288" s="232"/>
      <c r="AL288" s="232"/>
      <c r="AM288" s="232"/>
      <c r="AN288" s="232"/>
      <c r="AO288" s="232"/>
      <c r="AP288" s="232"/>
      <c r="AQ288" s="232"/>
      <c r="AR288" s="232"/>
      <c r="AS288" s="232"/>
      <c r="AT288" s="232"/>
      <c r="AU288" s="232"/>
      <c r="AV288" s="232"/>
      <c r="AW288" s="232"/>
      <c r="AX288" s="232"/>
      <c r="AY288" s="232"/>
      <c r="AZ288" s="232"/>
      <c r="BA288" s="135"/>
      <c r="BV288" s="135"/>
      <c r="BW288" s="232"/>
      <c r="BX288" s="232"/>
      <c r="BY288" s="232"/>
      <c r="BZ288" s="232"/>
      <c r="CA288" s="232"/>
      <c r="CB288" s="232"/>
      <c r="CC288" s="232"/>
      <c r="CD288" s="232"/>
      <c r="CE288" s="232"/>
      <c r="CF288" s="232"/>
      <c r="CG288" s="232"/>
      <c r="CH288" s="232"/>
      <c r="CI288" s="232"/>
      <c r="CJ288" s="232"/>
      <c r="CK288" s="232"/>
      <c r="CL288" s="232"/>
      <c r="CM288" s="232"/>
      <c r="CN288" s="232"/>
      <c r="CO288" s="232"/>
      <c r="CP288" s="232"/>
      <c r="CQ288" s="232"/>
      <c r="CR288" s="232"/>
      <c r="CS288" s="232"/>
      <c r="CT288" s="232"/>
      <c r="CU288" s="232"/>
      <c r="CV288" s="232"/>
      <c r="CW288" s="232"/>
      <c r="CX288" s="232"/>
      <c r="CY288" s="232"/>
      <c r="CZ288" s="232"/>
    </row>
    <row r="289" s="133" customFormat="true" ht="15" customHeight="true" x14ac:dyDescent="0.2">
      <c r="V289" s="135"/>
      <c r="W289" s="232"/>
      <c r="X289" s="232"/>
      <c r="Y289" s="232"/>
      <c r="Z289" s="232"/>
      <c r="AA289" s="232"/>
      <c r="AB289" s="232"/>
      <c r="AC289" s="232"/>
      <c r="AD289" s="232"/>
      <c r="AE289" s="232"/>
      <c r="AF289" s="232"/>
      <c r="AG289" s="232"/>
      <c r="AH289" s="232"/>
      <c r="AI289" s="232"/>
      <c r="AJ289" s="232"/>
      <c r="AK289" s="232"/>
      <c r="AL289" s="232"/>
      <c r="AM289" s="232"/>
      <c r="AN289" s="232"/>
      <c r="AO289" s="232"/>
      <c r="AP289" s="232"/>
      <c r="AQ289" s="232"/>
      <c r="AR289" s="232"/>
      <c r="AS289" s="232"/>
      <c r="AT289" s="232"/>
      <c r="AU289" s="232"/>
      <c r="AV289" s="232"/>
      <c r="AW289" s="232"/>
      <c r="AX289" s="232"/>
      <c r="AY289" s="232"/>
      <c r="AZ289" s="232"/>
      <c r="BA289" s="135"/>
      <c r="BV289" s="135"/>
      <c r="BW289" s="232"/>
      <c r="BX289" s="232"/>
      <c r="BY289" s="232"/>
      <c r="BZ289" s="232"/>
      <c r="CA289" s="232"/>
      <c r="CB289" s="232"/>
      <c r="CC289" s="232"/>
      <c r="CD289" s="232"/>
      <c r="CE289" s="232"/>
      <c r="CF289" s="232"/>
      <c r="CG289" s="232"/>
      <c r="CH289" s="232"/>
      <c r="CI289" s="232"/>
      <c r="CJ289" s="232"/>
      <c r="CK289" s="232"/>
      <c r="CL289" s="232"/>
      <c r="CM289" s="232"/>
      <c r="CN289" s="232"/>
      <c r="CO289" s="232"/>
      <c r="CP289" s="232"/>
      <c r="CQ289" s="232"/>
      <c r="CR289" s="232"/>
      <c r="CS289" s="232"/>
      <c r="CT289" s="232"/>
      <c r="CU289" s="232"/>
      <c r="CV289" s="232"/>
      <c r="CW289" s="232"/>
      <c r="CX289" s="232"/>
      <c r="CY289" s="232"/>
      <c r="CZ289" s="232"/>
    </row>
    <row r="290" s="133" customFormat="true" ht="15" customHeight="true" x14ac:dyDescent="0.2">
      <c r="V290" s="135"/>
      <c r="W290" s="232"/>
      <c r="X290" s="232"/>
      <c r="Y290" s="232"/>
      <c r="Z290" s="232"/>
      <c r="AA290" s="232"/>
      <c r="AB290" s="232"/>
      <c r="AC290" s="232"/>
      <c r="AD290" s="232"/>
      <c r="AE290" s="232"/>
      <c r="AF290" s="232"/>
      <c r="AG290" s="232"/>
      <c r="AH290" s="232"/>
      <c r="AI290" s="232"/>
      <c r="AJ290" s="232"/>
      <c r="AK290" s="232"/>
      <c r="AL290" s="232"/>
      <c r="AM290" s="232"/>
      <c r="AN290" s="232"/>
      <c r="AO290" s="232"/>
      <c r="AP290" s="232"/>
      <c r="AQ290" s="232"/>
      <c r="AR290" s="232"/>
      <c r="AS290" s="232"/>
      <c r="AT290" s="232"/>
      <c r="AU290" s="232"/>
      <c r="AV290" s="232"/>
      <c r="AW290" s="232"/>
      <c r="AX290" s="232"/>
      <c r="AY290" s="232"/>
      <c r="AZ290" s="232"/>
      <c r="BA290" s="135"/>
      <c r="BV290" s="135"/>
      <c r="BW290" s="232"/>
      <c r="BX290" s="232"/>
      <c r="BY290" s="232"/>
      <c r="BZ290" s="232"/>
      <c r="CA290" s="232"/>
      <c r="CB290" s="232"/>
      <c r="CC290" s="232"/>
      <c r="CD290" s="232"/>
      <c r="CE290" s="232"/>
      <c r="CF290" s="232"/>
      <c r="CG290" s="232"/>
      <c r="CH290" s="232"/>
      <c r="CI290" s="232"/>
      <c r="CJ290" s="232"/>
      <c r="CK290" s="232"/>
      <c r="CL290" s="232"/>
      <c r="CM290" s="232"/>
      <c r="CN290" s="232"/>
      <c r="CO290" s="232"/>
      <c r="CP290" s="232"/>
      <c r="CQ290" s="232"/>
      <c r="CR290" s="232"/>
      <c r="CS290" s="232"/>
      <c r="CT290" s="232"/>
      <c r="CU290" s="232"/>
      <c r="CV290" s="232"/>
      <c r="CW290" s="232"/>
      <c r="CX290" s="232"/>
      <c r="CY290" s="232"/>
      <c r="CZ290" s="232"/>
    </row>
    <row r="291" s="133" customFormat="true" ht="15" customHeight="true" x14ac:dyDescent="0.2">
      <c r="V291" s="135"/>
      <c r="W291" s="232"/>
      <c r="X291" s="232"/>
      <c r="Y291" s="232"/>
      <c r="Z291" s="232"/>
      <c r="AA291" s="232"/>
      <c r="AB291" s="232"/>
      <c r="AC291" s="232"/>
      <c r="AD291" s="232"/>
      <c r="AE291" s="232"/>
      <c r="AF291" s="232"/>
      <c r="AG291" s="232"/>
      <c r="AH291" s="232"/>
      <c r="AI291" s="232"/>
      <c r="AJ291" s="232"/>
      <c r="AK291" s="232"/>
      <c r="AL291" s="232"/>
      <c r="AM291" s="232"/>
      <c r="AN291" s="232"/>
      <c r="AO291" s="232"/>
      <c r="AP291" s="232"/>
      <c r="AQ291" s="232"/>
      <c r="AR291" s="232"/>
      <c r="AS291" s="232"/>
      <c r="AT291" s="232"/>
      <c r="AU291" s="232"/>
      <c r="AV291" s="232"/>
      <c r="AW291" s="232"/>
      <c r="AX291" s="232"/>
      <c r="AY291" s="232"/>
      <c r="AZ291" s="232"/>
      <c r="BA291" s="135"/>
      <c r="BV291" s="135"/>
      <c r="BW291" s="232"/>
      <c r="BX291" s="232"/>
      <c r="BY291" s="232"/>
      <c r="BZ291" s="232"/>
      <c r="CA291" s="232"/>
      <c r="CB291" s="232"/>
      <c r="CC291" s="232"/>
      <c r="CD291" s="232"/>
      <c r="CE291" s="232"/>
      <c r="CF291" s="232"/>
      <c r="CG291" s="232"/>
      <c r="CH291" s="232"/>
      <c r="CI291" s="232"/>
      <c r="CJ291" s="232"/>
      <c r="CK291" s="232"/>
      <c r="CL291" s="232"/>
      <c r="CM291" s="232"/>
      <c r="CN291" s="232"/>
      <c r="CO291" s="232"/>
      <c r="CP291" s="232"/>
      <c r="CQ291" s="232"/>
      <c r="CR291" s="232"/>
      <c r="CS291" s="232"/>
      <c r="CT291" s="232"/>
      <c r="CU291" s="232"/>
      <c r="CV291" s="232"/>
      <c r="CW291" s="232"/>
      <c r="CX291" s="232"/>
      <c r="CY291" s="232"/>
      <c r="CZ291" s="232"/>
    </row>
    <row r="292" s="133" customFormat="true" ht="15" customHeight="true" x14ac:dyDescent="0.2">
      <c r="V292" s="135"/>
      <c r="W292" s="232"/>
      <c r="X292" s="232"/>
      <c r="Y292" s="232"/>
      <c r="Z292" s="232"/>
      <c r="AA292" s="232"/>
      <c r="AB292" s="232"/>
      <c r="AC292" s="232"/>
      <c r="AD292" s="232"/>
      <c r="AE292" s="232"/>
      <c r="AF292" s="232"/>
      <c r="AG292" s="232"/>
      <c r="AH292" s="232"/>
      <c r="AI292" s="232"/>
      <c r="AJ292" s="232"/>
      <c r="AK292" s="232"/>
      <c r="AL292" s="232"/>
      <c r="AM292" s="232"/>
      <c r="AN292" s="232"/>
      <c r="AO292" s="232"/>
      <c r="AP292" s="232"/>
      <c r="AQ292" s="232"/>
      <c r="AR292" s="232"/>
      <c r="AS292" s="232"/>
      <c r="AT292" s="232"/>
      <c r="AU292" s="232"/>
      <c r="AV292" s="232"/>
      <c r="AW292" s="232"/>
      <c r="AX292" s="232"/>
      <c r="AY292" s="232"/>
      <c r="AZ292" s="232"/>
      <c r="BA292" s="135"/>
      <c r="BV292" s="135"/>
      <c r="BW292" s="232"/>
      <c r="BX292" s="232"/>
      <c r="BY292" s="232"/>
      <c r="BZ292" s="232"/>
      <c r="CA292" s="232"/>
      <c r="CB292" s="232"/>
      <c r="CC292" s="232"/>
      <c r="CD292" s="232"/>
      <c r="CE292" s="232"/>
      <c r="CF292" s="232"/>
      <c r="CG292" s="232"/>
      <c r="CH292" s="232"/>
      <c r="CI292" s="232"/>
      <c r="CJ292" s="232"/>
      <c r="CK292" s="232"/>
      <c r="CL292" s="232"/>
      <c r="CM292" s="232"/>
      <c r="CN292" s="232"/>
      <c r="CO292" s="232"/>
      <c r="CP292" s="232"/>
      <c r="CQ292" s="232"/>
      <c r="CR292" s="232"/>
      <c r="CS292" s="232"/>
      <c r="CT292" s="232"/>
      <c r="CU292" s="232"/>
      <c r="CV292" s="232"/>
      <c r="CW292" s="232"/>
      <c r="CX292" s="232"/>
      <c r="CY292" s="232"/>
      <c r="CZ292" s="232"/>
    </row>
    <row r="293" s="133" customFormat="true" ht="15" customHeight="true" x14ac:dyDescent="0.2">
      <c r="V293" s="135"/>
      <c r="W293" s="232"/>
      <c r="X293" s="232"/>
      <c r="Y293" s="232"/>
      <c r="Z293" s="232"/>
      <c r="AA293" s="232"/>
      <c r="AB293" s="232"/>
      <c r="AC293" s="232"/>
      <c r="AD293" s="232"/>
      <c r="AE293" s="232"/>
      <c r="AF293" s="232"/>
      <c r="AG293" s="232"/>
      <c r="AH293" s="232"/>
      <c r="AI293" s="232"/>
      <c r="AJ293" s="232"/>
      <c r="AK293" s="232"/>
      <c r="AL293" s="232"/>
      <c r="AM293" s="232"/>
      <c r="AN293" s="232"/>
      <c r="AO293" s="232"/>
      <c r="AP293" s="232"/>
      <c r="AQ293" s="232"/>
      <c r="AR293" s="232"/>
      <c r="AS293" s="232"/>
      <c r="AT293" s="232"/>
      <c r="AU293" s="232"/>
      <c r="AV293" s="232"/>
      <c r="AW293" s="232"/>
      <c r="AX293" s="232"/>
      <c r="AY293" s="232"/>
      <c r="AZ293" s="232"/>
      <c r="BA293" s="135"/>
      <c r="BV293" s="135"/>
      <c r="BW293" s="232"/>
      <c r="BX293" s="232"/>
      <c r="BY293" s="232"/>
      <c r="BZ293" s="232"/>
      <c r="CA293" s="232"/>
      <c r="CB293" s="232"/>
      <c r="CC293" s="232"/>
      <c r="CD293" s="232"/>
      <c r="CE293" s="232"/>
      <c r="CF293" s="232"/>
      <c r="CG293" s="232"/>
      <c r="CH293" s="232"/>
      <c r="CI293" s="232"/>
      <c r="CJ293" s="232"/>
      <c r="CK293" s="232"/>
      <c r="CL293" s="232"/>
      <c r="CM293" s="232"/>
      <c r="CN293" s="232"/>
      <c r="CO293" s="232"/>
      <c r="CP293" s="232"/>
      <c r="CQ293" s="232"/>
      <c r="CR293" s="232"/>
      <c r="CS293" s="232"/>
      <c r="CT293" s="232"/>
      <c r="CU293" s="232"/>
      <c r="CV293" s="232"/>
      <c r="CW293" s="232"/>
      <c r="CX293" s="232"/>
      <c r="CY293" s="232"/>
      <c r="CZ293" s="232"/>
    </row>
    <row r="294" s="133" customFormat="true" ht="15" customHeight="true" x14ac:dyDescent="0.2">
      <c r="V294" s="135"/>
      <c r="W294" s="232"/>
      <c r="X294" s="232"/>
      <c r="Y294" s="232"/>
      <c r="Z294" s="232"/>
      <c r="AA294" s="232"/>
      <c r="AB294" s="232"/>
      <c r="AC294" s="232"/>
      <c r="AD294" s="232"/>
      <c r="AE294" s="232"/>
      <c r="AF294" s="232"/>
      <c r="AG294" s="232"/>
      <c r="AH294" s="232"/>
      <c r="AI294" s="232"/>
      <c r="AJ294" s="232"/>
      <c r="AK294" s="232"/>
      <c r="AL294" s="232"/>
      <c r="AM294" s="232"/>
      <c r="AN294" s="232"/>
      <c r="AO294" s="232"/>
      <c r="AP294" s="232"/>
      <c r="AQ294" s="232"/>
      <c r="AR294" s="232"/>
      <c r="AS294" s="232"/>
      <c r="AT294" s="232"/>
      <c r="AU294" s="232"/>
      <c r="AV294" s="232"/>
      <c r="AW294" s="232"/>
      <c r="AX294" s="232"/>
      <c r="AY294" s="232"/>
      <c r="AZ294" s="232"/>
      <c r="BA294" s="135"/>
      <c r="BV294" s="135"/>
      <c r="BW294" s="232"/>
      <c r="BX294" s="232"/>
      <c r="BY294" s="232"/>
      <c r="BZ294" s="232"/>
      <c r="CA294" s="232"/>
      <c r="CB294" s="232"/>
      <c r="CC294" s="232"/>
      <c r="CD294" s="232"/>
      <c r="CE294" s="232"/>
      <c r="CF294" s="232"/>
      <c r="CG294" s="232"/>
      <c r="CH294" s="232"/>
      <c r="CI294" s="232"/>
      <c r="CJ294" s="232"/>
      <c r="CK294" s="232"/>
      <c r="CL294" s="232"/>
      <c r="CM294" s="232"/>
      <c r="CN294" s="232"/>
      <c r="CO294" s="232"/>
      <c r="CP294" s="232"/>
      <c r="CQ294" s="232"/>
      <c r="CR294" s="232"/>
      <c r="CS294" s="232"/>
      <c r="CT294" s="232"/>
      <c r="CU294" s="232"/>
      <c r="CV294" s="232"/>
      <c r="CW294" s="232"/>
      <c r="CX294" s="232"/>
      <c r="CY294" s="232"/>
      <c r="CZ294" s="232"/>
    </row>
    <row r="295" s="133" customFormat="true" ht="15" customHeight="true" x14ac:dyDescent="0.2">
      <c r="V295" s="135"/>
      <c r="W295" s="232"/>
      <c r="X295" s="232"/>
      <c r="Y295" s="232"/>
      <c r="Z295" s="232"/>
      <c r="AA295" s="232"/>
      <c r="AB295" s="232"/>
      <c r="AC295" s="232"/>
      <c r="AD295" s="232"/>
      <c r="AE295" s="232"/>
      <c r="AF295" s="232"/>
      <c r="AG295" s="232"/>
      <c r="AH295" s="232"/>
      <c r="AI295" s="232"/>
      <c r="AJ295" s="232"/>
      <c r="AK295" s="232"/>
      <c r="AL295" s="232"/>
      <c r="AM295" s="232"/>
      <c r="AN295" s="232"/>
      <c r="AO295" s="232"/>
      <c r="AP295" s="232"/>
      <c r="AQ295" s="232"/>
      <c r="AR295" s="232"/>
      <c r="AS295" s="232"/>
      <c r="AT295" s="232"/>
      <c r="AU295" s="232"/>
      <c r="AV295" s="232"/>
      <c r="AW295" s="232"/>
      <c r="AX295" s="232"/>
      <c r="AY295" s="232"/>
      <c r="AZ295" s="232"/>
      <c r="BA295" s="135"/>
      <c r="BV295" s="135"/>
      <c r="BW295" s="232"/>
      <c r="BX295" s="232"/>
      <c r="BY295" s="232"/>
      <c r="BZ295" s="232"/>
      <c r="CA295" s="232"/>
      <c r="CB295" s="232"/>
      <c r="CC295" s="232"/>
      <c r="CD295" s="232"/>
      <c r="CE295" s="232"/>
      <c r="CF295" s="232"/>
      <c r="CG295" s="232"/>
      <c r="CH295" s="232"/>
      <c r="CI295" s="232"/>
      <c r="CJ295" s="232"/>
      <c r="CK295" s="232"/>
      <c r="CL295" s="232"/>
      <c r="CM295" s="232"/>
      <c r="CN295" s="232"/>
      <c r="CO295" s="232"/>
      <c r="CP295" s="232"/>
      <c r="CQ295" s="232"/>
      <c r="CR295" s="232"/>
      <c r="CS295" s="232"/>
      <c r="CT295" s="232"/>
      <c r="CU295" s="232"/>
      <c r="CV295" s="232"/>
      <c r="CW295" s="232"/>
      <c r="CX295" s="232"/>
      <c r="CY295" s="232"/>
      <c r="CZ295" s="232"/>
    </row>
    <row r="296" s="133" customFormat="true" ht="15" customHeight="true" x14ac:dyDescent="0.2">
      <c r="V296" s="135"/>
      <c r="W296" s="232"/>
      <c r="X296" s="232"/>
      <c r="Y296" s="232"/>
      <c r="Z296" s="232"/>
      <c r="AA296" s="232"/>
      <c r="AB296" s="232"/>
      <c r="AC296" s="232"/>
      <c r="AD296" s="232"/>
      <c r="AE296" s="232"/>
      <c r="AF296" s="232"/>
      <c r="AG296" s="232"/>
      <c r="AH296" s="232"/>
      <c r="AI296" s="232"/>
      <c r="AJ296" s="232"/>
      <c r="AK296" s="232"/>
      <c r="AL296" s="232"/>
      <c r="AM296" s="232"/>
      <c r="AN296" s="232"/>
      <c r="AO296" s="232"/>
      <c r="AP296" s="232"/>
      <c r="AQ296" s="232"/>
      <c r="AR296" s="232"/>
      <c r="AS296" s="232"/>
      <c r="AT296" s="232"/>
      <c r="AU296" s="232"/>
      <c r="AV296" s="232"/>
      <c r="AW296" s="232"/>
      <c r="AX296" s="232"/>
      <c r="AY296" s="232"/>
      <c r="AZ296" s="232"/>
      <c r="BA296" s="135"/>
      <c r="BV296" s="135"/>
      <c r="BW296" s="232"/>
      <c r="BX296" s="232"/>
      <c r="BY296" s="232"/>
      <c r="BZ296" s="232"/>
      <c r="CA296" s="232"/>
      <c r="CB296" s="232"/>
      <c r="CC296" s="232"/>
      <c r="CD296" s="232"/>
      <c r="CE296" s="232"/>
      <c r="CF296" s="232"/>
      <c r="CG296" s="232"/>
      <c r="CH296" s="232"/>
      <c r="CI296" s="232"/>
      <c r="CJ296" s="232"/>
      <c r="CK296" s="232"/>
      <c r="CL296" s="232"/>
      <c r="CM296" s="232"/>
      <c r="CN296" s="232"/>
      <c r="CO296" s="232"/>
      <c r="CP296" s="232"/>
      <c r="CQ296" s="232"/>
      <c r="CR296" s="232"/>
      <c r="CS296" s="232"/>
      <c r="CT296" s="232"/>
      <c r="CU296" s="232"/>
      <c r="CV296" s="232"/>
      <c r="CW296" s="232"/>
      <c r="CX296" s="232"/>
      <c r="CY296" s="232"/>
      <c r="CZ296" s="232"/>
    </row>
    <row r="297" s="133" customFormat="true" ht="15" customHeight="true" x14ac:dyDescent="0.2">
      <c r="V297" s="135"/>
      <c r="W297" s="232"/>
      <c r="X297" s="232"/>
      <c r="Y297" s="232"/>
      <c r="Z297" s="232"/>
      <c r="AA297" s="232"/>
      <c r="AB297" s="232"/>
      <c r="AC297" s="232"/>
      <c r="AD297" s="232"/>
      <c r="AE297" s="232"/>
      <c r="AF297" s="232"/>
      <c r="AG297" s="232"/>
      <c r="AH297" s="232"/>
      <c r="AI297" s="232"/>
      <c r="AJ297" s="232"/>
      <c r="AK297" s="232"/>
      <c r="AL297" s="232"/>
      <c r="AM297" s="232"/>
      <c r="AN297" s="232"/>
      <c r="AO297" s="232"/>
      <c r="AP297" s="232"/>
      <c r="AQ297" s="232"/>
      <c r="AR297" s="232"/>
      <c r="AS297" s="232"/>
      <c r="AT297" s="232"/>
      <c r="AU297" s="232"/>
      <c r="AV297" s="232"/>
      <c r="AW297" s="232"/>
      <c r="AX297" s="232"/>
      <c r="AY297" s="232"/>
      <c r="AZ297" s="232"/>
      <c r="BA297" s="135"/>
      <c r="BV297" s="135"/>
      <c r="BW297" s="232"/>
      <c r="BX297" s="232"/>
      <c r="BY297" s="232"/>
      <c r="BZ297" s="232"/>
      <c r="CA297" s="232"/>
      <c r="CB297" s="232"/>
      <c r="CC297" s="232"/>
      <c r="CD297" s="232"/>
      <c r="CE297" s="232"/>
      <c r="CF297" s="232"/>
      <c r="CG297" s="232"/>
      <c r="CH297" s="232"/>
      <c r="CI297" s="232"/>
      <c r="CJ297" s="232"/>
      <c r="CK297" s="232"/>
      <c r="CL297" s="232"/>
      <c r="CM297" s="232"/>
      <c r="CN297" s="232"/>
      <c r="CO297" s="232"/>
      <c r="CP297" s="232"/>
      <c r="CQ297" s="232"/>
      <c r="CR297" s="232"/>
      <c r="CS297" s="232"/>
      <c r="CT297" s="232"/>
      <c r="CU297" s="232"/>
      <c r="CV297" s="232"/>
      <c r="CW297" s="232"/>
      <c r="CX297" s="232"/>
      <c r="CY297" s="232"/>
      <c r="CZ297" s="232"/>
    </row>
    <row r="298" s="133" customFormat="true" ht="15" customHeight="true" x14ac:dyDescent="0.2">
      <c r="V298" s="135"/>
      <c r="W298" s="232"/>
      <c r="X298" s="232"/>
      <c r="Y298" s="232"/>
      <c r="Z298" s="232"/>
      <c r="AA298" s="232"/>
      <c r="AB298" s="232"/>
      <c r="AC298" s="232"/>
      <c r="AD298" s="232"/>
      <c r="AE298" s="232"/>
      <c r="AF298" s="232"/>
      <c r="AG298" s="232"/>
      <c r="AH298" s="232"/>
      <c r="AI298" s="232"/>
      <c r="AJ298" s="232"/>
      <c r="AK298" s="232"/>
      <c r="AL298" s="232"/>
      <c r="AM298" s="232"/>
      <c r="AN298" s="232"/>
      <c r="AO298" s="232"/>
      <c r="AP298" s="232"/>
      <c r="AQ298" s="232"/>
      <c r="AR298" s="232"/>
      <c r="AS298" s="232"/>
      <c r="AT298" s="232"/>
      <c r="AU298" s="232"/>
      <c r="AV298" s="232"/>
      <c r="AW298" s="232"/>
      <c r="AX298" s="232"/>
      <c r="AY298" s="232"/>
      <c r="AZ298" s="232"/>
      <c r="BA298" s="135"/>
      <c r="BV298" s="135"/>
      <c r="BW298" s="232"/>
      <c r="BX298" s="232"/>
      <c r="BY298" s="232"/>
      <c r="BZ298" s="232"/>
      <c r="CA298" s="232"/>
      <c r="CB298" s="232"/>
      <c r="CC298" s="232"/>
      <c r="CD298" s="232"/>
      <c r="CE298" s="232"/>
      <c r="CF298" s="232"/>
      <c r="CG298" s="232"/>
      <c r="CH298" s="232"/>
      <c r="CI298" s="232"/>
      <c r="CJ298" s="232"/>
      <c r="CK298" s="232"/>
      <c r="CL298" s="232"/>
      <c r="CM298" s="232"/>
      <c r="CN298" s="232"/>
      <c r="CO298" s="232"/>
      <c r="CP298" s="232"/>
      <c r="CQ298" s="232"/>
      <c r="CR298" s="232"/>
      <c r="CS298" s="232"/>
      <c r="CT298" s="232"/>
      <c r="CU298" s="232"/>
      <c r="CV298" s="232"/>
      <c r="CW298" s="232"/>
      <c r="CX298" s="232"/>
      <c r="CY298" s="232"/>
      <c r="CZ298" s="232"/>
    </row>
    <row r="299" s="133" customFormat="true" ht="15" customHeight="true" x14ac:dyDescent="0.2">
      <c r="V299" s="135"/>
      <c r="W299" s="232"/>
      <c r="X299" s="232"/>
      <c r="Y299" s="232"/>
      <c r="Z299" s="232"/>
      <c r="AA299" s="232"/>
      <c r="AB299" s="232"/>
      <c r="AC299" s="232"/>
      <c r="AD299" s="232"/>
      <c r="AE299" s="232"/>
      <c r="AF299" s="232"/>
      <c r="AG299" s="232"/>
      <c r="AH299" s="232"/>
      <c r="AI299" s="232"/>
      <c r="AJ299" s="232"/>
      <c r="AK299" s="232"/>
      <c r="AL299" s="232"/>
      <c r="AM299" s="232"/>
      <c r="AN299" s="232"/>
      <c r="AO299" s="232"/>
      <c r="AP299" s="232"/>
      <c r="AQ299" s="232"/>
      <c r="AR299" s="232"/>
      <c r="AS299" s="232"/>
      <c r="AT299" s="232"/>
      <c r="AU299" s="232"/>
      <c r="AV299" s="232"/>
      <c r="AW299" s="232"/>
      <c r="AX299" s="232"/>
      <c r="AY299" s="232"/>
      <c r="AZ299" s="232"/>
      <c r="BA299" s="135"/>
      <c r="BV299" s="135"/>
      <c r="BW299" s="232"/>
      <c r="BX299" s="232"/>
      <c r="BY299" s="232"/>
      <c r="BZ299" s="232"/>
      <c r="CA299" s="232"/>
      <c r="CB299" s="232"/>
      <c r="CC299" s="232"/>
      <c r="CD299" s="232"/>
      <c r="CE299" s="232"/>
      <c r="CF299" s="232"/>
      <c r="CG299" s="232"/>
      <c r="CH299" s="232"/>
      <c r="CI299" s="232"/>
      <c r="CJ299" s="232"/>
      <c r="CK299" s="232"/>
      <c r="CL299" s="232"/>
      <c r="CM299" s="232"/>
      <c r="CN299" s="232"/>
      <c r="CO299" s="232"/>
      <c r="CP299" s="232"/>
      <c r="CQ299" s="232"/>
      <c r="CR299" s="232"/>
      <c r="CS299" s="232"/>
      <c r="CT299" s="232"/>
      <c r="CU299" s="232"/>
      <c r="CV299" s="232"/>
      <c r="CW299" s="232"/>
      <c r="CX299" s="232"/>
      <c r="CY299" s="232"/>
      <c r="CZ299" s="232"/>
    </row>
    <row r="300" s="133" customFormat="true" ht="15" customHeight="true" x14ac:dyDescent="0.2">
      <c r="V300" s="135"/>
      <c r="W300" s="232"/>
      <c r="X300" s="232"/>
      <c r="Y300" s="232"/>
      <c r="Z300" s="232"/>
      <c r="AA300" s="232"/>
      <c r="AB300" s="232"/>
      <c r="AC300" s="232"/>
      <c r="AD300" s="232"/>
      <c r="AE300" s="232"/>
      <c r="AF300" s="232"/>
      <c r="AG300" s="232"/>
      <c r="AH300" s="232"/>
      <c r="AI300" s="232"/>
      <c r="AJ300" s="232"/>
      <c r="AK300" s="232"/>
      <c r="AL300" s="232"/>
      <c r="AM300" s="232"/>
      <c r="AN300" s="232"/>
      <c r="AO300" s="232"/>
      <c r="AP300" s="232"/>
      <c r="AQ300" s="232"/>
      <c r="AR300" s="232"/>
      <c r="AS300" s="232"/>
      <c r="AT300" s="232"/>
      <c r="AU300" s="232"/>
      <c r="AV300" s="232"/>
      <c r="AW300" s="232"/>
      <c r="AX300" s="232"/>
      <c r="AY300" s="232"/>
      <c r="AZ300" s="232"/>
      <c r="BA300" s="135"/>
      <c r="BV300" s="135"/>
      <c r="BW300" s="232"/>
      <c r="BX300" s="232"/>
      <c r="BY300" s="232"/>
      <c r="BZ300" s="232"/>
      <c r="CA300" s="232"/>
      <c r="CB300" s="232"/>
      <c r="CC300" s="232"/>
      <c r="CD300" s="232"/>
      <c r="CE300" s="232"/>
      <c r="CF300" s="232"/>
      <c r="CG300" s="232"/>
      <c r="CH300" s="232"/>
      <c r="CI300" s="232"/>
      <c r="CJ300" s="232"/>
      <c r="CK300" s="232"/>
      <c r="CL300" s="232"/>
      <c r="CM300" s="232"/>
      <c r="CN300" s="232"/>
      <c r="CO300" s="232"/>
      <c r="CP300" s="232"/>
      <c r="CQ300" s="232"/>
      <c r="CR300" s="232"/>
      <c r="CS300" s="232"/>
      <c r="CT300" s="232"/>
      <c r="CU300" s="232"/>
      <c r="CV300" s="232"/>
      <c r="CW300" s="232"/>
      <c r="CX300" s="232"/>
      <c r="CY300" s="232"/>
      <c r="CZ300" s="232"/>
    </row>
    <row r="301" s="133" customFormat="true" ht="15" customHeight="true" x14ac:dyDescent="0.2">
      <c r="V301" s="135"/>
      <c r="W301" s="232"/>
      <c r="X301" s="232"/>
      <c r="Y301" s="232"/>
      <c r="Z301" s="232"/>
      <c r="AA301" s="232"/>
      <c r="AB301" s="232"/>
      <c r="AC301" s="232"/>
      <c r="AD301" s="232"/>
      <c r="AE301" s="232"/>
      <c r="AF301" s="232"/>
      <c r="AG301" s="232"/>
      <c r="AH301" s="232"/>
      <c r="AI301" s="232"/>
      <c r="AJ301" s="232"/>
      <c r="AK301" s="232"/>
      <c r="AL301" s="232"/>
      <c r="AM301" s="232"/>
      <c r="AN301" s="232"/>
      <c r="AO301" s="232"/>
      <c r="AP301" s="232"/>
      <c r="AQ301" s="232"/>
      <c r="AR301" s="232"/>
      <c r="AS301" s="232"/>
      <c r="AT301" s="232"/>
      <c r="AU301" s="232"/>
      <c r="AV301" s="232"/>
      <c r="AW301" s="232"/>
      <c r="AX301" s="232"/>
      <c r="AY301" s="232"/>
      <c r="AZ301" s="232"/>
      <c r="BA301" s="135"/>
      <c r="BV301" s="135"/>
      <c r="BW301" s="232"/>
      <c r="BX301" s="232"/>
      <c r="BY301" s="232"/>
      <c r="BZ301" s="232"/>
      <c r="CA301" s="232"/>
      <c r="CB301" s="232"/>
      <c r="CC301" s="232"/>
      <c r="CD301" s="232"/>
      <c r="CE301" s="232"/>
      <c r="CF301" s="232"/>
      <c r="CG301" s="232"/>
      <c r="CH301" s="232"/>
      <c r="CI301" s="232"/>
      <c r="CJ301" s="232"/>
      <c r="CK301" s="232"/>
      <c r="CL301" s="232"/>
      <c r="CM301" s="232"/>
      <c r="CN301" s="232"/>
      <c r="CO301" s="232"/>
      <c r="CP301" s="232"/>
      <c r="CQ301" s="232"/>
      <c r="CR301" s="232"/>
      <c r="CS301" s="232"/>
      <c r="CT301" s="232"/>
      <c r="CU301" s="232"/>
      <c r="CV301" s="232"/>
      <c r="CW301" s="232"/>
      <c r="CX301" s="232"/>
      <c r="CY301" s="232"/>
      <c r="CZ301" s="232"/>
    </row>
    <row r="302" s="133" customFormat="true" ht="15" customHeight="true" x14ac:dyDescent="0.2">
      <c r="V302" s="135"/>
      <c r="W302" s="232"/>
      <c r="X302" s="232"/>
      <c r="Y302" s="232"/>
      <c r="Z302" s="232"/>
      <c r="AA302" s="232"/>
      <c r="AB302" s="232"/>
      <c r="AC302" s="232"/>
      <c r="AD302" s="232"/>
      <c r="AE302" s="232"/>
      <c r="AF302" s="232"/>
      <c r="AG302" s="232"/>
      <c r="AH302" s="232"/>
      <c r="AI302" s="232"/>
      <c r="AJ302" s="232"/>
      <c r="AK302" s="232"/>
      <c r="AL302" s="232"/>
      <c r="AM302" s="232"/>
      <c r="AN302" s="232"/>
      <c r="AO302" s="232"/>
      <c r="AP302" s="232"/>
      <c r="AQ302" s="232"/>
      <c r="AR302" s="232"/>
      <c r="AS302" s="232"/>
      <c r="AT302" s="232"/>
      <c r="AU302" s="232"/>
      <c r="AV302" s="232"/>
      <c r="AW302" s="232"/>
      <c r="AX302" s="232"/>
      <c r="AY302" s="232"/>
      <c r="AZ302" s="232"/>
      <c r="BA302" s="135"/>
      <c r="BV302" s="135"/>
      <c r="BW302" s="232"/>
      <c r="BX302" s="232"/>
      <c r="BY302" s="232"/>
      <c r="BZ302" s="232"/>
      <c r="CA302" s="232"/>
      <c r="CB302" s="232"/>
      <c r="CC302" s="232"/>
      <c r="CD302" s="232"/>
      <c r="CE302" s="232"/>
      <c r="CF302" s="232"/>
      <c r="CG302" s="232"/>
      <c r="CH302" s="232"/>
      <c r="CI302" s="232"/>
      <c r="CJ302" s="232"/>
      <c r="CK302" s="232"/>
      <c r="CL302" s="232"/>
      <c r="CM302" s="232"/>
      <c r="CN302" s="232"/>
      <c r="CO302" s="232"/>
      <c r="CP302" s="232"/>
      <c r="CQ302" s="232"/>
      <c r="CR302" s="232"/>
      <c r="CS302" s="232"/>
      <c r="CT302" s="232"/>
      <c r="CU302" s="232"/>
      <c r="CV302" s="232"/>
      <c r="CW302" s="232"/>
      <c r="CX302" s="232"/>
      <c r="CY302" s="232"/>
      <c r="CZ302" s="232"/>
    </row>
    <row r="303" s="133" customFormat="true" ht="15" customHeight="true" x14ac:dyDescent="0.2">
      <c r="V303" s="135"/>
      <c r="W303" s="232"/>
      <c r="X303" s="232"/>
      <c r="Y303" s="232"/>
      <c r="Z303" s="232"/>
      <c r="AA303" s="232"/>
      <c r="AB303" s="232"/>
      <c r="AC303" s="232"/>
      <c r="AD303" s="232"/>
      <c r="AE303" s="232"/>
      <c r="AF303" s="232"/>
      <c r="AG303" s="232"/>
      <c r="AH303" s="232"/>
      <c r="AI303" s="232"/>
      <c r="AJ303" s="232"/>
      <c r="AK303" s="232"/>
      <c r="AL303" s="232"/>
      <c r="AM303" s="232"/>
      <c r="AN303" s="232"/>
      <c r="AO303" s="232"/>
      <c r="AP303" s="232"/>
      <c r="AQ303" s="232"/>
      <c r="AR303" s="232"/>
      <c r="AS303" s="232"/>
      <c r="AT303" s="232"/>
      <c r="AU303" s="232"/>
      <c r="AV303" s="232"/>
      <c r="AW303" s="232"/>
      <c r="AX303" s="232"/>
      <c r="AY303" s="232"/>
      <c r="AZ303" s="232"/>
      <c r="BA303" s="135"/>
      <c r="BV303" s="135"/>
      <c r="BW303" s="232"/>
      <c r="BX303" s="232"/>
      <c r="BY303" s="232"/>
      <c r="BZ303" s="232"/>
      <c r="CA303" s="232"/>
      <c r="CB303" s="232"/>
      <c r="CC303" s="232"/>
      <c r="CD303" s="232"/>
      <c r="CE303" s="232"/>
      <c r="CF303" s="232"/>
      <c r="CG303" s="232"/>
      <c r="CH303" s="232"/>
      <c r="CI303" s="232"/>
      <c r="CJ303" s="232"/>
      <c r="CK303" s="232"/>
      <c r="CL303" s="232"/>
      <c r="CM303" s="232"/>
      <c r="CN303" s="232"/>
      <c r="CO303" s="232"/>
      <c r="CP303" s="232"/>
      <c r="CQ303" s="232"/>
      <c r="CR303" s="232"/>
      <c r="CS303" s="232"/>
      <c r="CT303" s="232"/>
      <c r="CU303" s="232"/>
      <c r="CV303" s="232"/>
      <c r="CW303" s="232"/>
      <c r="CX303" s="232"/>
      <c r="CY303" s="232"/>
      <c r="CZ303" s="232"/>
    </row>
    <row r="304" s="133" customFormat="true" ht="15" customHeight="true" x14ac:dyDescent="0.2">
      <c r="V304" s="135"/>
      <c r="W304" s="232"/>
      <c r="X304" s="232"/>
      <c r="Y304" s="232"/>
      <c r="Z304" s="232"/>
      <c r="AA304" s="232"/>
      <c r="AB304" s="232"/>
      <c r="AC304" s="232"/>
      <c r="AD304" s="232"/>
      <c r="AE304" s="232"/>
      <c r="AF304" s="232"/>
      <c r="AG304" s="232"/>
      <c r="AH304" s="232"/>
      <c r="AI304" s="232"/>
      <c r="AJ304" s="232"/>
      <c r="AK304" s="232"/>
      <c r="AL304" s="232"/>
      <c r="AM304" s="232"/>
      <c r="AN304" s="232"/>
      <c r="AO304" s="232"/>
      <c r="AP304" s="232"/>
      <c r="AQ304" s="232"/>
      <c r="AR304" s="232"/>
      <c r="AS304" s="232"/>
      <c r="AT304" s="232"/>
      <c r="AU304" s="232"/>
      <c r="AV304" s="232"/>
      <c r="AW304" s="232"/>
      <c r="AX304" s="232"/>
      <c r="AY304" s="232"/>
      <c r="AZ304" s="232"/>
      <c r="BA304" s="135"/>
      <c r="BV304" s="135"/>
      <c r="BW304" s="232"/>
      <c r="BX304" s="232"/>
      <c r="BY304" s="232"/>
      <c r="BZ304" s="232"/>
      <c r="CA304" s="232"/>
      <c r="CB304" s="232"/>
      <c r="CC304" s="232"/>
      <c r="CD304" s="232"/>
      <c r="CE304" s="232"/>
      <c r="CF304" s="232"/>
      <c r="CG304" s="232"/>
      <c r="CH304" s="232"/>
      <c r="CI304" s="232"/>
      <c r="CJ304" s="232"/>
      <c r="CK304" s="232"/>
      <c r="CL304" s="232"/>
      <c r="CM304" s="232"/>
      <c r="CN304" s="232"/>
      <c r="CO304" s="232"/>
      <c r="CP304" s="232"/>
      <c r="CQ304" s="232"/>
      <c r="CR304" s="232"/>
      <c r="CS304" s="232"/>
      <c r="CT304" s="232"/>
      <c r="CU304" s="232"/>
      <c r="CV304" s="232"/>
      <c r="CW304" s="232"/>
      <c r="CX304" s="232"/>
      <c r="CY304" s="232"/>
      <c r="CZ304" s="232"/>
    </row>
    <row r="305" s="133" customFormat="true" ht="15" customHeight="true" x14ac:dyDescent="0.2">
      <c r="V305" s="135"/>
      <c r="W305" s="232"/>
      <c r="X305" s="232"/>
      <c r="Y305" s="232"/>
      <c r="Z305" s="232"/>
      <c r="AA305" s="232"/>
      <c r="AB305" s="232"/>
      <c r="AC305" s="232"/>
      <c r="AD305" s="232"/>
      <c r="AE305" s="232"/>
      <c r="AF305" s="232"/>
      <c r="AG305" s="232"/>
      <c r="AH305" s="232"/>
      <c r="AI305" s="232"/>
      <c r="AJ305" s="232"/>
      <c r="AK305" s="232"/>
      <c r="AL305" s="232"/>
      <c r="AM305" s="232"/>
      <c r="AN305" s="232"/>
      <c r="AO305" s="232"/>
      <c r="AP305" s="232"/>
      <c r="AQ305" s="232"/>
      <c r="AR305" s="232"/>
      <c r="AS305" s="232"/>
      <c r="AT305" s="232"/>
      <c r="AU305" s="232"/>
      <c r="AV305" s="232"/>
      <c r="AW305" s="232"/>
      <c r="AX305" s="232"/>
      <c r="AY305" s="232"/>
      <c r="AZ305" s="232"/>
      <c r="BA305" s="135"/>
      <c r="BV305" s="135"/>
      <c r="BW305" s="232"/>
      <c r="BX305" s="232"/>
      <c r="BY305" s="232"/>
      <c r="BZ305" s="232"/>
      <c r="CA305" s="232"/>
      <c r="CB305" s="232"/>
      <c r="CC305" s="232"/>
      <c r="CD305" s="232"/>
      <c r="CE305" s="232"/>
      <c r="CF305" s="232"/>
      <c r="CG305" s="232"/>
      <c r="CH305" s="232"/>
      <c r="CI305" s="232"/>
      <c r="CJ305" s="232"/>
      <c r="CK305" s="232"/>
      <c r="CL305" s="232"/>
      <c r="CM305" s="232"/>
      <c r="CN305" s="232"/>
      <c r="CO305" s="232"/>
      <c r="CP305" s="232"/>
      <c r="CQ305" s="232"/>
      <c r="CR305" s="232"/>
      <c r="CS305" s="232"/>
      <c r="CT305" s="232"/>
      <c r="CU305" s="232"/>
      <c r="CV305" s="232"/>
      <c r="CW305" s="232"/>
      <c r="CX305" s="232"/>
      <c r="CY305" s="232"/>
      <c r="CZ305" s="232"/>
    </row>
    <row r="306" s="133" customFormat="true" ht="15" customHeight="true" x14ac:dyDescent="0.2">
      <c r="V306" s="135"/>
      <c r="W306" s="232"/>
      <c r="X306" s="232"/>
      <c r="Y306" s="232"/>
      <c r="Z306" s="232"/>
      <c r="AA306" s="232"/>
      <c r="AB306" s="232"/>
      <c r="AC306" s="232"/>
      <c r="AD306" s="232"/>
      <c r="AE306" s="232"/>
      <c r="AF306" s="232"/>
      <c r="AG306" s="232"/>
      <c r="AH306" s="232"/>
      <c r="AI306" s="232"/>
      <c r="AJ306" s="232"/>
      <c r="AK306" s="232"/>
      <c r="AL306" s="232"/>
      <c r="AM306" s="232"/>
      <c r="AN306" s="232"/>
      <c r="AO306" s="232"/>
      <c r="AP306" s="232"/>
      <c r="AQ306" s="232"/>
      <c r="AR306" s="232"/>
      <c r="AS306" s="232"/>
      <c r="AT306" s="232"/>
      <c r="AU306" s="232"/>
      <c r="AV306" s="232"/>
      <c r="AW306" s="232"/>
      <c r="AX306" s="232"/>
      <c r="AY306" s="232"/>
      <c r="AZ306" s="232"/>
      <c r="BA306" s="135"/>
      <c r="BV306" s="135"/>
      <c r="BW306" s="232"/>
      <c r="BX306" s="232"/>
      <c r="BY306" s="232"/>
      <c r="BZ306" s="232"/>
      <c r="CA306" s="232"/>
      <c r="CB306" s="232"/>
      <c r="CC306" s="232"/>
      <c r="CD306" s="232"/>
      <c r="CE306" s="232"/>
      <c r="CF306" s="232"/>
      <c r="CG306" s="232"/>
      <c r="CH306" s="232"/>
      <c r="CI306" s="232"/>
      <c r="CJ306" s="232"/>
      <c r="CK306" s="232"/>
      <c r="CL306" s="232"/>
      <c r="CM306" s="232"/>
      <c r="CN306" s="232"/>
      <c r="CO306" s="232"/>
      <c r="CP306" s="232"/>
      <c r="CQ306" s="232"/>
      <c r="CR306" s="232"/>
      <c r="CS306" s="232"/>
      <c r="CT306" s="232"/>
      <c r="CU306" s="232"/>
      <c r="CV306" s="232"/>
      <c r="CW306" s="232"/>
      <c r="CX306" s="232"/>
      <c r="CY306" s="232"/>
      <c r="CZ306" s="232"/>
    </row>
    <row r="307" s="133" customFormat="true" ht="15" customHeight="true" x14ac:dyDescent="0.2">
      <c r="V307" s="135"/>
      <c r="W307" s="232"/>
      <c r="X307" s="232"/>
      <c r="Y307" s="232"/>
      <c r="Z307" s="232"/>
      <c r="AA307" s="232"/>
      <c r="AB307" s="232"/>
      <c r="AC307" s="232"/>
      <c r="AD307" s="232"/>
      <c r="AE307" s="232"/>
      <c r="AF307" s="232"/>
      <c r="AG307" s="232"/>
      <c r="AH307" s="232"/>
      <c r="AI307" s="232"/>
      <c r="AJ307" s="232"/>
      <c r="AK307" s="232"/>
      <c r="AL307" s="232"/>
      <c r="AM307" s="232"/>
      <c r="AN307" s="232"/>
      <c r="AO307" s="232"/>
      <c r="AP307" s="232"/>
      <c r="AQ307" s="232"/>
      <c r="AR307" s="232"/>
      <c r="AS307" s="232"/>
      <c r="AT307" s="232"/>
      <c r="AU307" s="232"/>
      <c r="AV307" s="232"/>
      <c r="AW307" s="232"/>
      <c r="AX307" s="232"/>
      <c r="AY307" s="232"/>
      <c r="AZ307" s="232"/>
      <c r="BA307" s="135"/>
      <c r="BV307" s="135"/>
      <c r="BW307" s="232"/>
      <c r="BX307" s="232"/>
      <c r="BY307" s="232"/>
      <c r="BZ307" s="232"/>
      <c r="CA307" s="232"/>
      <c r="CB307" s="232"/>
      <c r="CC307" s="232"/>
      <c r="CD307" s="232"/>
      <c r="CE307" s="232"/>
      <c r="CF307" s="232"/>
      <c r="CG307" s="232"/>
      <c r="CH307" s="232"/>
      <c r="CI307" s="232"/>
      <c r="CJ307" s="232"/>
      <c r="CK307" s="232"/>
      <c r="CL307" s="232"/>
      <c r="CM307" s="232"/>
      <c r="CN307" s="232"/>
      <c r="CO307" s="232"/>
      <c r="CP307" s="232"/>
      <c r="CQ307" s="232"/>
      <c r="CR307" s="232"/>
      <c r="CS307" s="232"/>
      <c r="CT307" s="232"/>
      <c r="CU307" s="232"/>
      <c r="CV307" s="232"/>
      <c r="CW307" s="232"/>
      <c r="CX307" s="232"/>
      <c r="CY307" s="232"/>
      <c r="CZ307" s="232"/>
    </row>
    <row r="308" s="133" customFormat="true" ht="15" customHeight="true" x14ac:dyDescent="0.2">
      <c r="V308" s="135"/>
      <c r="W308" s="232"/>
      <c r="X308" s="232"/>
      <c r="Y308" s="232"/>
      <c r="Z308" s="232"/>
      <c r="AA308" s="232"/>
      <c r="AB308" s="232"/>
      <c r="AC308" s="232"/>
      <c r="AD308" s="232"/>
      <c r="AE308" s="232"/>
      <c r="AF308" s="232"/>
      <c r="AG308" s="232"/>
      <c r="AH308" s="232"/>
      <c r="AI308" s="232"/>
      <c r="AJ308" s="232"/>
      <c r="AK308" s="232"/>
      <c r="AL308" s="232"/>
      <c r="AM308" s="232"/>
      <c r="AN308" s="232"/>
      <c r="AO308" s="232"/>
      <c r="AP308" s="232"/>
      <c r="AQ308" s="232"/>
      <c r="AR308" s="232"/>
      <c r="AS308" s="232"/>
      <c r="AT308" s="232"/>
      <c r="AU308" s="232"/>
      <c r="AV308" s="232"/>
      <c r="AW308" s="232"/>
      <c r="AX308" s="232"/>
      <c r="AY308" s="232"/>
      <c r="AZ308" s="232"/>
      <c r="BA308" s="135"/>
      <c r="BV308" s="135"/>
      <c r="BW308" s="232"/>
      <c r="BX308" s="232"/>
      <c r="BY308" s="232"/>
      <c r="BZ308" s="232"/>
      <c r="CA308" s="232"/>
      <c r="CB308" s="232"/>
      <c r="CC308" s="232"/>
      <c r="CD308" s="232"/>
      <c r="CE308" s="232"/>
      <c r="CF308" s="232"/>
      <c r="CG308" s="232"/>
      <c r="CH308" s="232"/>
      <c r="CI308" s="232"/>
      <c r="CJ308" s="232"/>
      <c r="CK308" s="232"/>
      <c r="CL308" s="232"/>
      <c r="CM308" s="232"/>
      <c r="CN308" s="232"/>
      <c r="CO308" s="232"/>
      <c r="CP308" s="232"/>
      <c r="CQ308" s="232"/>
      <c r="CR308" s="232"/>
      <c r="CS308" s="232"/>
      <c r="CT308" s="232"/>
      <c r="CU308" s="232"/>
      <c r="CV308" s="232"/>
      <c r="CW308" s="232"/>
      <c r="CX308" s="232"/>
      <c r="CY308" s="232"/>
      <c r="CZ308" s="232"/>
    </row>
    <row r="309" s="133" customFormat="true" ht="15" customHeight="true" x14ac:dyDescent="0.2">
      <c r="V309" s="135"/>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135"/>
      <c r="BV309" s="135"/>
      <c r="BW309" s="232"/>
      <c r="BX309" s="232"/>
      <c r="BY309" s="232"/>
      <c r="BZ309" s="232"/>
      <c r="CA309" s="232"/>
      <c r="CB309" s="232"/>
      <c r="CC309" s="232"/>
      <c r="CD309" s="232"/>
      <c r="CE309" s="232"/>
      <c r="CF309" s="232"/>
      <c r="CG309" s="232"/>
      <c r="CH309" s="232"/>
      <c r="CI309" s="232"/>
      <c r="CJ309" s="232"/>
      <c r="CK309" s="232"/>
      <c r="CL309" s="232"/>
      <c r="CM309" s="232"/>
      <c r="CN309" s="232"/>
      <c r="CO309" s="232"/>
      <c r="CP309" s="232"/>
      <c r="CQ309" s="232"/>
      <c r="CR309" s="232"/>
      <c r="CS309" s="232"/>
      <c r="CT309" s="232"/>
      <c r="CU309" s="232"/>
      <c r="CV309" s="232"/>
      <c r="CW309" s="232"/>
      <c r="CX309" s="232"/>
      <c r="CY309" s="232"/>
      <c r="CZ309" s="232"/>
    </row>
    <row r="310" s="133" customFormat="true" ht="15" customHeight="true" x14ac:dyDescent="0.2">
      <c r="V310" s="135"/>
      <c r="W310" s="232"/>
      <c r="X310" s="232"/>
      <c r="Y310" s="232"/>
      <c r="Z310" s="232"/>
      <c r="AA310" s="232"/>
      <c r="AB310" s="232"/>
      <c r="AC310" s="232"/>
      <c r="AD310" s="232"/>
      <c r="AE310" s="232"/>
      <c r="AF310" s="232"/>
      <c r="AG310" s="232"/>
      <c r="AH310" s="232"/>
      <c r="AI310" s="232"/>
      <c r="AJ310" s="232"/>
      <c r="AK310" s="232"/>
      <c r="AL310" s="232"/>
      <c r="AM310" s="232"/>
      <c r="AN310" s="232"/>
      <c r="AO310" s="232"/>
      <c r="AP310" s="232"/>
      <c r="AQ310" s="232"/>
      <c r="AR310" s="232"/>
      <c r="AS310" s="232"/>
      <c r="AT310" s="232"/>
      <c r="AU310" s="232"/>
      <c r="AV310" s="232"/>
      <c r="AW310" s="232"/>
      <c r="AX310" s="232"/>
      <c r="AY310" s="232"/>
      <c r="AZ310" s="232"/>
      <c r="BA310" s="135"/>
      <c r="BV310" s="135"/>
      <c r="BW310" s="232"/>
      <c r="BX310" s="232"/>
      <c r="BY310" s="232"/>
      <c r="BZ310" s="232"/>
      <c r="CA310" s="232"/>
      <c r="CB310" s="232"/>
      <c r="CC310" s="232"/>
      <c r="CD310" s="232"/>
      <c r="CE310" s="232"/>
      <c r="CF310" s="232"/>
      <c r="CG310" s="232"/>
      <c r="CH310" s="232"/>
      <c r="CI310" s="232"/>
      <c r="CJ310" s="232"/>
      <c r="CK310" s="232"/>
      <c r="CL310" s="232"/>
      <c r="CM310" s="232"/>
      <c r="CN310" s="232"/>
      <c r="CO310" s="232"/>
      <c r="CP310" s="232"/>
      <c r="CQ310" s="232"/>
      <c r="CR310" s="232"/>
      <c r="CS310" s="232"/>
      <c r="CT310" s="232"/>
      <c r="CU310" s="232"/>
      <c r="CV310" s="232"/>
      <c r="CW310" s="232"/>
      <c r="CX310" s="232"/>
      <c r="CY310" s="232"/>
      <c r="CZ310" s="232"/>
    </row>
    <row r="311" s="133" customFormat="true" ht="15" customHeight="true" x14ac:dyDescent="0.2">
      <c r="V311" s="135"/>
      <c r="W311" s="232"/>
      <c r="X311" s="232"/>
      <c r="Y311" s="232"/>
      <c r="Z311" s="232"/>
      <c r="AA311" s="232"/>
      <c r="AB311" s="232"/>
      <c r="AC311" s="232"/>
      <c r="AD311" s="232"/>
      <c r="AE311" s="232"/>
      <c r="AF311" s="232"/>
      <c r="AG311" s="232"/>
      <c r="AH311" s="232"/>
      <c r="AI311" s="232"/>
      <c r="AJ311" s="232"/>
      <c r="AK311" s="232"/>
      <c r="AL311" s="232"/>
      <c r="AM311" s="232"/>
      <c r="AN311" s="232"/>
      <c r="AO311" s="232"/>
      <c r="AP311" s="232"/>
      <c r="AQ311" s="232"/>
      <c r="AR311" s="232"/>
      <c r="AS311" s="232"/>
      <c r="AT311" s="232"/>
      <c r="AU311" s="232"/>
      <c r="AV311" s="232"/>
      <c r="AW311" s="232"/>
      <c r="AX311" s="232"/>
      <c r="AY311" s="232"/>
      <c r="AZ311" s="232"/>
      <c r="BA311" s="135"/>
      <c r="BV311" s="135"/>
      <c r="BW311" s="232"/>
      <c r="BX311" s="232"/>
      <c r="BY311" s="232"/>
      <c r="BZ311" s="232"/>
      <c r="CA311" s="232"/>
      <c r="CB311" s="232"/>
      <c r="CC311" s="232"/>
      <c r="CD311" s="232"/>
      <c r="CE311" s="232"/>
      <c r="CF311" s="232"/>
      <c r="CG311" s="232"/>
      <c r="CH311" s="232"/>
      <c r="CI311" s="232"/>
      <c r="CJ311" s="232"/>
      <c r="CK311" s="232"/>
      <c r="CL311" s="232"/>
      <c r="CM311" s="232"/>
      <c r="CN311" s="232"/>
      <c r="CO311" s="232"/>
      <c r="CP311" s="232"/>
      <c r="CQ311" s="232"/>
      <c r="CR311" s="232"/>
      <c r="CS311" s="232"/>
      <c r="CT311" s="232"/>
      <c r="CU311" s="232"/>
      <c r="CV311" s="232"/>
      <c r="CW311" s="232"/>
      <c r="CX311" s="232"/>
      <c r="CY311" s="232"/>
      <c r="CZ311" s="232"/>
    </row>
    <row r="312" s="133" customFormat="true" ht="15" customHeight="true" x14ac:dyDescent="0.2">
      <c r="V312" s="135"/>
      <c r="W312" s="232"/>
      <c r="X312" s="232"/>
      <c r="Y312" s="232"/>
      <c r="Z312" s="232"/>
      <c r="AA312" s="232"/>
      <c r="AB312" s="232"/>
      <c r="AC312" s="232"/>
      <c r="AD312" s="232"/>
      <c r="AE312" s="232"/>
      <c r="AF312" s="232"/>
      <c r="AG312" s="232"/>
      <c r="AH312" s="232"/>
      <c r="AI312" s="232"/>
      <c r="AJ312" s="232"/>
      <c r="AK312" s="232"/>
      <c r="AL312" s="232"/>
      <c r="AM312" s="232"/>
      <c r="AN312" s="232"/>
      <c r="AO312" s="232"/>
      <c r="AP312" s="232"/>
      <c r="AQ312" s="232"/>
      <c r="AR312" s="232"/>
      <c r="AS312" s="232"/>
      <c r="AT312" s="232"/>
      <c r="AU312" s="232"/>
      <c r="AV312" s="232"/>
      <c r="AW312" s="232"/>
      <c r="AX312" s="232"/>
      <c r="AY312" s="232"/>
      <c r="AZ312" s="232"/>
      <c r="BA312" s="135"/>
      <c r="BV312" s="135"/>
      <c r="BW312" s="232"/>
      <c r="BX312" s="232"/>
      <c r="BY312" s="232"/>
      <c r="BZ312" s="232"/>
      <c r="CA312" s="232"/>
      <c r="CB312" s="232"/>
      <c r="CC312" s="232"/>
      <c r="CD312" s="232"/>
      <c r="CE312" s="232"/>
      <c r="CF312" s="232"/>
      <c r="CG312" s="232"/>
      <c r="CH312" s="232"/>
      <c r="CI312" s="232"/>
      <c r="CJ312" s="232"/>
      <c r="CK312" s="232"/>
      <c r="CL312" s="232"/>
      <c r="CM312" s="232"/>
      <c r="CN312" s="232"/>
      <c r="CO312" s="232"/>
      <c r="CP312" s="232"/>
      <c r="CQ312" s="232"/>
      <c r="CR312" s="232"/>
      <c r="CS312" s="232"/>
      <c r="CT312" s="232"/>
      <c r="CU312" s="232"/>
      <c r="CV312" s="232"/>
      <c r="CW312" s="232"/>
      <c r="CX312" s="232"/>
      <c r="CY312" s="232"/>
      <c r="CZ312" s="232"/>
    </row>
    <row r="313" s="133" customFormat="true" ht="15" customHeight="true" x14ac:dyDescent="0.2">
      <c r="V313" s="135"/>
      <c r="W313" s="232"/>
      <c r="X313" s="232"/>
      <c r="Y313" s="232"/>
      <c r="Z313" s="232"/>
      <c r="AA313" s="232"/>
      <c r="AB313" s="232"/>
      <c r="AC313" s="232"/>
      <c r="AD313" s="232"/>
      <c r="AE313" s="232"/>
      <c r="AF313" s="232"/>
      <c r="AG313" s="232"/>
      <c r="AH313" s="232"/>
      <c r="AI313" s="232"/>
      <c r="AJ313" s="232"/>
      <c r="AK313" s="232"/>
      <c r="AL313" s="232"/>
      <c r="AM313" s="232"/>
      <c r="AN313" s="232"/>
      <c r="AO313" s="232"/>
      <c r="AP313" s="232"/>
      <c r="AQ313" s="232"/>
      <c r="AR313" s="232"/>
      <c r="AS313" s="232"/>
      <c r="AT313" s="232"/>
      <c r="AU313" s="232"/>
      <c r="AV313" s="232"/>
      <c r="AW313" s="232"/>
      <c r="AX313" s="232"/>
      <c r="AY313" s="232"/>
      <c r="AZ313" s="232"/>
      <c r="BA313" s="135"/>
      <c r="BV313" s="135"/>
      <c r="BW313" s="232"/>
      <c r="BX313" s="232"/>
      <c r="BY313" s="232"/>
      <c r="BZ313" s="232"/>
      <c r="CA313" s="232"/>
      <c r="CB313" s="232"/>
      <c r="CC313" s="232"/>
      <c r="CD313" s="232"/>
      <c r="CE313" s="232"/>
      <c r="CF313" s="232"/>
      <c r="CG313" s="232"/>
      <c r="CH313" s="232"/>
      <c r="CI313" s="232"/>
      <c r="CJ313" s="232"/>
      <c r="CK313" s="232"/>
      <c r="CL313" s="232"/>
      <c r="CM313" s="232"/>
      <c r="CN313" s="232"/>
      <c r="CO313" s="232"/>
      <c r="CP313" s="232"/>
      <c r="CQ313" s="232"/>
      <c r="CR313" s="232"/>
      <c r="CS313" s="232"/>
      <c r="CT313" s="232"/>
      <c r="CU313" s="232"/>
      <c r="CV313" s="232"/>
      <c r="CW313" s="232"/>
      <c r="CX313" s="232"/>
      <c r="CY313" s="232"/>
      <c r="CZ313" s="232"/>
    </row>
    <row r="314" s="133" customFormat="true" ht="15" customHeight="true" x14ac:dyDescent="0.2">
      <c r="V314" s="135"/>
      <c r="W314" s="232"/>
      <c r="X314" s="232"/>
      <c r="Y314" s="232"/>
      <c r="Z314" s="232"/>
      <c r="AA314" s="232"/>
      <c r="AB314" s="232"/>
      <c r="AC314" s="232"/>
      <c r="AD314" s="232"/>
      <c r="AE314" s="232"/>
      <c r="AF314" s="232"/>
      <c r="AG314" s="232"/>
      <c r="AH314" s="232"/>
      <c r="AI314" s="232"/>
      <c r="AJ314" s="232"/>
      <c r="AK314" s="232"/>
      <c r="AL314" s="232"/>
      <c r="AM314" s="232"/>
      <c r="AN314" s="232"/>
      <c r="AO314" s="232"/>
      <c r="AP314" s="232"/>
      <c r="AQ314" s="232"/>
      <c r="AR314" s="232"/>
      <c r="AS314" s="232"/>
      <c r="AT314" s="232"/>
      <c r="AU314" s="232"/>
      <c r="AV314" s="232"/>
      <c r="AW314" s="232"/>
      <c r="AX314" s="232"/>
      <c r="AY314" s="232"/>
      <c r="AZ314" s="232"/>
      <c r="BA314" s="135"/>
      <c r="BV314" s="135"/>
      <c r="BW314" s="232"/>
      <c r="BX314" s="232"/>
      <c r="BY314" s="232"/>
      <c r="BZ314" s="232"/>
      <c r="CA314" s="232"/>
      <c r="CB314" s="232"/>
      <c r="CC314" s="232"/>
      <c r="CD314" s="232"/>
      <c r="CE314" s="232"/>
      <c r="CF314" s="232"/>
      <c r="CG314" s="232"/>
      <c r="CH314" s="232"/>
      <c r="CI314" s="232"/>
      <c r="CJ314" s="232"/>
      <c r="CK314" s="232"/>
      <c r="CL314" s="232"/>
      <c r="CM314" s="232"/>
      <c r="CN314" s="232"/>
      <c r="CO314" s="232"/>
      <c r="CP314" s="232"/>
      <c r="CQ314" s="232"/>
      <c r="CR314" s="232"/>
      <c r="CS314" s="232"/>
      <c r="CT314" s="232"/>
      <c r="CU314" s="232"/>
      <c r="CV314" s="232"/>
      <c r="CW314" s="232"/>
      <c r="CX314" s="232"/>
      <c r="CY314" s="232"/>
      <c r="CZ314" s="232"/>
    </row>
    <row r="315" s="133" customFormat="true" ht="15" customHeight="true" x14ac:dyDescent="0.2">
      <c r="V315" s="135"/>
      <c r="W315" s="232"/>
      <c r="X315" s="232"/>
      <c r="Y315" s="232"/>
      <c r="Z315" s="232"/>
      <c r="AA315" s="232"/>
      <c r="AB315" s="232"/>
      <c r="AC315" s="232"/>
      <c r="AD315" s="232"/>
      <c r="AE315" s="232"/>
      <c r="AF315" s="232"/>
      <c r="AG315" s="232"/>
      <c r="AH315" s="232"/>
      <c r="AI315" s="232"/>
      <c r="AJ315" s="232"/>
      <c r="AK315" s="232"/>
      <c r="AL315" s="232"/>
      <c r="AM315" s="232"/>
      <c r="AN315" s="232"/>
      <c r="AO315" s="232"/>
      <c r="AP315" s="232"/>
      <c r="AQ315" s="232"/>
      <c r="AR315" s="232"/>
      <c r="AS315" s="232"/>
      <c r="AT315" s="232"/>
      <c r="AU315" s="232"/>
      <c r="AV315" s="232"/>
      <c r="AW315" s="232"/>
      <c r="AX315" s="232"/>
      <c r="AY315" s="232"/>
      <c r="AZ315" s="232"/>
      <c r="BA315" s="135"/>
      <c r="BV315" s="135"/>
      <c r="BW315" s="232"/>
      <c r="BX315" s="232"/>
      <c r="BY315" s="232"/>
      <c r="BZ315" s="232"/>
      <c r="CA315" s="232"/>
      <c r="CB315" s="232"/>
      <c r="CC315" s="232"/>
      <c r="CD315" s="232"/>
      <c r="CE315" s="232"/>
      <c r="CF315" s="232"/>
      <c r="CG315" s="232"/>
      <c r="CH315" s="232"/>
      <c r="CI315" s="232"/>
      <c r="CJ315" s="232"/>
      <c r="CK315" s="232"/>
      <c r="CL315" s="232"/>
      <c r="CM315" s="232"/>
      <c r="CN315" s="232"/>
      <c r="CO315" s="232"/>
      <c r="CP315" s="232"/>
      <c r="CQ315" s="232"/>
      <c r="CR315" s="232"/>
      <c r="CS315" s="232"/>
      <c r="CT315" s="232"/>
      <c r="CU315" s="232"/>
      <c r="CV315" s="232"/>
      <c r="CW315" s="232"/>
      <c r="CX315" s="232"/>
      <c r="CY315" s="232"/>
      <c r="CZ315" s="232"/>
    </row>
    <row r="316" s="133" customFormat="true" ht="15" customHeight="true" x14ac:dyDescent="0.2">
      <c r="V316" s="135"/>
      <c r="W316" s="232"/>
      <c r="X316" s="232"/>
      <c r="Y316" s="232"/>
      <c r="Z316" s="232"/>
      <c r="AA316" s="232"/>
      <c r="AB316" s="232"/>
      <c r="AC316" s="232"/>
      <c r="AD316" s="232"/>
      <c r="AE316" s="232"/>
      <c r="AF316" s="232"/>
      <c r="AG316" s="232"/>
      <c r="AH316" s="232"/>
      <c r="AI316" s="232"/>
      <c r="AJ316" s="232"/>
      <c r="AK316" s="232"/>
      <c r="AL316" s="232"/>
      <c r="AM316" s="232"/>
      <c r="AN316" s="232"/>
      <c r="AO316" s="232"/>
      <c r="AP316" s="232"/>
      <c r="AQ316" s="232"/>
      <c r="AR316" s="232"/>
      <c r="AS316" s="232"/>
      <c r="AT316" s="232"/>
      <c r="AU316" s="232"/>
      <c r="AV316" s="232"/>
      <c r="AW316" s="232"/>
      <c r="AX316" s="232"/>
      <c r="AY316" s="232"/>
      <c r="AZ316" s="232"/>
      <c r="BA316" s="135"/>
      <c r="BV316" s="135"/>
      <c r="BW316" s="232"/>
      <c r="BX316" s="232"/>
      <c r="BY316" s="232"/>
      <c r="BZ316" s="232"/>
      <c r="CA316" s="232"/>
      <c r="CB316" s="232"/>
      <c r="CC316" s="232"/>
      <c r="CD316" s="232"/>
      <c r="CE316" s="232"/>
      <c r="CF316" s="232"/>
      <c r="CG316" s="232"/>
      <c r="CH316" s="232"/>
      <c r="CI316" s="232"/>
      <c r="CJ316" s="232"/>
      <c r="CK316" s="232"/>
      <c r="CL316" s="232"/>
      <c r="CM316" s="232"/>
      <c r="CN316" s="232"/>
      <c r="CO316" s="232"/>
      <c r="CP316" s="232"/>
      <c r="CQ316" s="232"/>
      <c r="CR316" s="232"/>
      <c r="CS316" s="232"/>
      <c r="CT316" s="232"/>
      <c r="CU316" s="232"/>
      <c r="CV316" s="232"/>
      <c r="CW316" s="232"/>
      <c r="CX316" s="232"/>
      <c r="CY316" s="232"/>
      <c r="CZ316" s="232"/>
    </row>
    <row r="317" s="133" customFormat="true" ht="15" customHeight="true" x14ac:dyDescent="0.2">
      <c r="V317" s="135"/>
      <c r="W317" s="232"/>
      <c r="X317" s="232"/>
      <c r="Y317" s="232"/>
      <c r="Z317" s="232"/>
      <c r="AA317" s="232"/>
      <c r="AB317" s="232"/>
      <c r="AC317" s="232"/>
      <c r="AD317" s="232"/>
      <c r="AE317" s="232"/>
      <c r="AF317" s="232"/>
      <c r="AG317" s="232"/>
      <c r="AH317" s="232"/>
      <c r="AI317" s="232"/>
      <c r="AJ317" s="232"/>
      <c r="AK317" s="232"/>
      <c r="AL317" s="232"/>
      <c r="AM317" s="232"/>
      <c r="AN317" s="232"/>
      <c r="AO317" s="232"/>
      <c r="AP317" s="232"/>
      <c r="AQ317" s="232"/>
      <c r="AR317" s="232"/>
      <c r="AS317" s="232"/>
      <c r="AT317" s="232"/>
      <c r="AU317" s="232"/>
      <c r="AV317" s="232"/>
      <c r="AW317" s="232"/>
      <c r="AX317" s="232"/>
      <c r="AY317" s="232"/>
      <c r="AZ317" s="232"/>
      <c r="BA317" s="135"/>
      <c r="BV317" s="135"/>
      <c r="BW317" s="232"/>
      <c r="BX317" s="232"/>
      <c r="BY317" s="232"/>
      <c r="BZ317" s="232"/>
      <c r="CA317" s="232"/>
      <c r="CB317" s="232"/>
      <c r="CC317" s="232"/>
      <c r="CD317" s="232"/>
      <c r="CE317" s="232"/>
      <c r="CF317" s="232"/>
      <c r="CG317" s="232"/>
      <c r="CH317" s="232"/>
      <c r="CI317" s="232"/>
      <c r="CJ317" s="232"/>
      <c r="CK317" s="232"/>
      <c r="CL317" s="232"/>
      <c r="CM317" s="232"/>
      <c r="CN317" s="232"/>
      <c r="CO317" s="232"/>
      <c r="CP317" s="232"/>
      <c r="CQ317" s="232"/>
      <c r="CR317" s="232"/>
      <c r="CS317" s="232"/>
      <c r="CT317" s="232"/>
      <c r="CU317" s="232"/>
      <c r="CV317" s="232"/>
      <c r="CW317" s="232"/>
      <c r="CX317" s="232"/>
      <c r="CY317" s="232"/>
      <c r="CZ317" s="232"/>
    </row>
    <row r="318" s="133" customFormat="true" ht="15" customHeight="true" x14ac:dyDescent="0.2">
      <c r="V318" s="135"/>
      <c r="W318" s="232"/>
      <c r="X318" s="232"/>
      <c r="Y318" s="232"/>
      <c r="Z318" s="232"/>
      <c r="AA318" s="232"/>
      <c r="AB318" s="232"/>
      <c r="AC318" s="232"/>
      <c r="AD318" s="232"/>
      <c r="AE318" s="232"/>
      <c r="AF318" s="232"/>
      <c r="AG318" s="232"/>
      <c r="AH318" s="232"/>
      <c r="AI318" s="232"/>
      <c r="AJ318" s="232"/>
      <c r="AK318" s="232"/>
      <c r="AL318" s="232"/>
      <c r="AM318" s="232"/>
      <c r="AN318" s="232"/>
      <c r="AO318" s="232"/>
      <c r="AP318" s="232"/>
      <c r="AQ318" s="232"/>
      <c r="AR318" s="232"/>
      <c r="AS318" s="232"/>
      <c r="AT318" s="232"/>
      <c r="AU318" s="232"/>
      <c r="AV318" s="232"/>
      <c r="AW318" s="232"/>
      <c r="AX318" s="232"/>
      <c r="AY318" s="232"/>
      <c r="AZ318" s="232"/>
      <c r="BA318" s="135"/>
      <c r="BV318" s="135"/>
      <c r="BW318" s="232"/>
      <c r="BX318" s="232"/>
      <c r="BY318" s="232"/>
      <c r="BZ318" s="232"/>
      <c r="CA318" s="232"/>
      <c r="CB318" s="232"/>
      <c r="CC318" s="232"/>
      <c r="CD318" s="232"/>
      <c r="CE318" s="232"/>
      <c r="CF318" s="232"/>
      <c r="CG318" s="232"/>
      <c r="CH318" s="232"/>
      <c r="CI318" s="232"/>
      <c r="CJ318" s="232"/>
      <c r="CK318" s="232"/>
      <c r="CL318" s="232"/>
      <c r="CM318" s="232"/>
      <c r="CN318" s="232"/>
      <c r="CO318" s="232"/>
      <c r="CP318" s="232"/>
      <c r="CQ318" s="232"/>
      <c r="CR318" s="232"/>
      <c r="CS318" s="232"/>
      <c r="CT318" s="232"/>
      <c r="CU318" s="232"/>
      <c r="CV318" s="232"/>
      <c r="CW318" s="232"/>
      <c r="CX318" s="232"/>
      <c r="CY318" s="232"/>
      <c r="CZ318" s="232"/>
    </row>
    <row r="319" s="133" customFormat="true" ht="15" customHeight="true" x14ac:dyDescent="0.2">
      <c r="V319" s="135"/>
      <c r="W319" s="232"/>
      <c r="X319" s="232"/>
      <c r="Y319" s="232"/>
      <c r="Z319" s="232"/>
      <c r="AA319" s="232"/>
      <c r="AB319" s="232"/>
      <c r="AC319" s="232"/>
      <c r="AD319" s="232"/>
      <c r="AE319" s="232"/>
      <c r="AF319" s="232"/>
      <c r="AG319" s="232"/>
      <c r="AH319" s="232"/>
      <c r="AI319" s="232"/>
      <c r="AJ319" s="232"/>
      <c r="AK319" s="232"/>
      <c r="AL319" s="232"/>
      <c r="AM319" s="232"/>
      <c r="AN319" s="232"/>
      <c r="AO319" s="232"/>
      <c r="AP319" s="232"/>
      <c r="AQ319" s="232"/>
      <c r="AR319" s="232"/>
      <c r="AS319" s="232"/>
      <c r="AT319" s="232"/>
      <c r="AU319" s="232"/>
      <c r="AV319" s="232"/>
      <c r="AW319" s="232"/>
      <c r="AX319" s="232"/>
      <c r="AY319" s="232"/>
      <c r="AZ319" s="232"/>
      <c r="BA319" s="135"/>
      <c r="BV319" s="135"/>
      <c r="BW319" s="232"/>
      <c r="BX319" s="232"/>
      <c r="BY319" s="232"/>
      <c r="BZ319" s="232"/>
      <c r="CA319" s="232"/>
      <c r="CB319" s="232"/>
      <c r="CC319" s="232"/>
      <c r="CD319" s="232"/>
      <c r="CE319" s="232"/>
      <c r="CF319" s="232"/>
      <c r="CG319" s="232"/>
      <c r="CH319" s="232"/>
      <c r="CI319" s="232"/>
      <c r="CJ319" s="232"/>
      <c r="CK319" s="232"/>
      <c r="CL319" s="232"/>
      <c r="CM319" s="232"/>
      <c r="CN319" s="232"/>
      <c r="CO319" s="232"/>
      <c r="CP319" s="232"/>
      <c r="CQ319" s="232"/>
      <c r="CR319" s="232"/>
      <c r="CS319" s="232"/>
      <c r="CT319" s="232"/>
      <c r="CU319" s="232"/>
      <c r="CV319" s="232"/>
      <c r="CW319" s="232"/>
      <c r="CX319" s="232"/>
      <c r="CY319" s="232"/>
      <c r="CZ319" s="232"/>
    </row>
    <row r="320" s="133" customFormat="true" ht="15" customHeight="true" x14ac:dyDescent="0.2">
      <c r="V320" s="135"/>
      <c r="W320" s="232"/>
      <c r="X320" s="232"/>
      <c r="Y320" s="232"/>
      <c r="Z320" s="232"/>
      <c r="AA320" s="232"/>
      <c r="AB320" s="232"/>
      <c r="AC320" s="232"/>
      <c r="AD320" s="232"/>
      <c r="AE320" s="232"/>
      <c r="AF320" s="232"/>
      <c r="AG320" s="232"/>
      <c r="AH320" s="232"/>
      <c r="AI320" s="232"/>
      <c r="AJ320" s="232"/>
      <c r="AK320" s="232"/>
      <c r="AL320" s="232"/>
      <c r="AM320" s="232"/>
      <c r="AN320" s="232"/>
      <c r="AO320" s="232"/>
      <c r="AP320" s="232"/>
      <c r="AQ320" s="232"/>
      <c r="AR320" s="232"/>
      <c r="AS320" s="232"/>
      <c r="AT320" s="232"/>
      <c r="AU320" s="232"/>
      <c r="AV320" s="232"/>
      <c r="AW320" s="232"/>
      <c r="AX320" s="232"/>
      <c r="AY320" s="232"/>
      <c r="AZ320" s="232"/>
      <c r="BA320" s="135"/>
      <c r="BV320" s="135"/>
      <c r="BW320" s="232"/>
      <c r="BX320" s="232"/>
      <c r="BY320" s="232"/>
      <c r="BZ320" s="232"/>
      <c r="CA320" s="232"/>
      <c r="CB320" s="232"/>
      <c r="CC320" s="232"/>
      <c r="CD320" s="232"/>
      <c r="CE320" s="232"/>
      <c r="CF320" s="232"/>
      <c r="CG320" s="232"/>
      <c r="CH320" s="232"/>
      <c r="CI320" s="232"/>
      <c r="CJ320" s="232"/>
      <c r="CK320" s="232"/>
      <c r="CL320" s="232"/>
      <c r="CM320" s="232"/>
      <c r="CN320" s="232"/>
      <c r="CO320" s="232"/>
      <c r="CP320" s="232"/>
      <c r="CQ320" s="232"/>
      <c r="CR320" s="232"/>
      <c r="CS320" s="232"/>
      <c r="CT320" s="232"/>
      <c r="CU320" s="232"/>
      <c r="CV320" s="232"/>
      <c r="CW320" s="232"/>
      <c r="CX320" s="232"/>
      <c r="CY320" s="232"/>
      <c r="CZ320" s="232"/>
    </row>
    <row r="321" s="133" customFormat="true" ht="15" customHeight="true" x14ac:dyDescent="0.2">
      <c r="V321" s="135"/>
      <c r="W321" s="232"/>
      <c r="X321" s="232"/>
      <c r="Y321" s="232"/>
      <c r="Z321" s="232"/>
      <c r="AA321" s="232"/>
      <c r="AB321" s="232"/>
      <c r="AC321" s="232"/>
      <c r="AD321" s="232"/>
      <c r="AE321" s="232"/>
      <c r="AF321" s="232"/>
      <c r="AG321" s="232"/>
      <c r="AH321" s="232"/>
      <c r="AI321" s="232"/>
      <c r="AJ321" s="232"/>
      <c r="AK321" s="232"/>
      <c r="AL321" s="232"/>
      <c r="AM321" s="232"/>
      <c r="AN321" s="232"/>
      <c r="AO321" s="232"/>
      <c r="AP321" s="232"/>
      <c r="AQ321" s="232"/>
      <c r="AR321" s="232"/>
      <c r="AS321" s="232"/>
      <c r="AT321" s="232"/>
      <c r="AU321" s="232"/>
      <c r="AV321" s="232"/>
      <c r="AW321" s="232"/>
      <c r="AX321" s="232"/>
      <c r="AY321" s="232"/>
      <c r="AZ321" s="232"/>
      <c r="BA321" s="135"/>
      <c r="BV321" s="135"/>
      <c r="BW321" s="232"/>
      <c r="BX321" s="232"/>
      <c r="BY321" s="232"/>
      <c r="BZ321" s="232"/>
      <c r="CA321" s="232"/>
      <c r="CB321" s="232"/>
      <c r="CC321" s="232"/>
      <c r="CD321" s="232"/>
      <c r="CE321" s="232"/>
      <c r="CF321" s="232"/>
      <c r="CG321" s="232"/>
      <c r="CH321" s="232"/>
      <c r="CI321" s="232"/>
      <c r="CJ321" s="232"/>
      <c r="CK321" s="232"/>
      <c r="CL321" s="232"/>
      <c r="CM321" s="232"/>
      <c r="CN321" s="232"/>
      <c r="CO321" s="232"/>
      <c r="CP321" s="232"/>
      <c r="CQ321" s="232"/>
      <c r="CR321" s="232"/>
      <c r="CS321" s="232"/>
      <c r="CT321" s="232"/>
      <c r="CU321" s="232"/>
      <c r="CV321" s="232"/>
      <c r="CW321" s="232"/>
      <c r="CX321" s="232"/>
      <c r="CY321" s="232"/>
      <c r="CZ321" s="232"/>
    </row>
    <row r="322" s="133" customFormat="true" ht="15" customHeight="true" x14ac:dyDescent="0.2">
      <c r="V322" s="135"/>
      <c r="W322" s="232"/>
      <c r="X322" s="232"/>
      <c r="Y322" s="232"/>
      <c r="Z322" s="232"/>
      <c r="AA322" s="232"/>
      <c r="AB322" s="232"/>
      <c r="AC322" s="232"/>
      <c r="AD322" s="232"/>
      <c r="AE322" s="232"/>
      <c r="AF322" s="232"/>
      <c r="AG322" s="232"/>
      <c r="AH322" s="232"/>
      <c r="AI322" s="232"/>
      <c r="AJ322" s="232"/>
      <c r="AK322" s="232"/>
      <c r="AL322" s="232"/>
      <c r="AM322" s="232"/>
      <c r="AN322" s="232"/>
      <c r="AO322" s="232"/>
      <c r="AP322" s="232"/>
      <c r="AQ322" s="232"/>
      <c r="AR322" s="232"/>
      <c r="AS322" s="232"/>
      <c r="AT322" s="232"/>
      <c r="AU322" s="232"/>
      <c r="AV322" s="232"/>
      <c r="AW322" s="232"/>
      <c r="AX322" s="232"/>
      <c r="AY322" s="232"/>
      <c r="AZ322" s="232"/>
      <c r="BA322" s="135"/>
      <c r="BV322" s="135"/>
      <c r="BW322" s="232"/>
      <c r="BX322" s="232"/>
      <c r="BY322" s="232"/>
      <c r="BZ322" s="232"/>
      <c r="CA322" s="232"/>
      <c r="CB322" s="232"/>
      <c r="CC322" s="232"/>
      <c r="CD322" s="232"/>
      <c r="CE322" s="232"/>
      <c r="CF322" s="232"/>
      <c r="CG322" s="232"/>
      <c r="CH322" s="232"/>
      <c r="CI322" s="232"/>
      <c r="CJ322" s="232"/>
      <c r="CK322" s="232"/>
      <c r="CL322" s="232"/>
      <c r="CM322" s="232"/>
      <c r="CN322" s="232"/>
      <c r="CO322" s="232"/>
      <c r="CP322" s="232"/>
      <c r="CQ322" s="232"/>
      <c r="CR322" s="232"/>
      <c r="CS322" s="232"/>
      <c r="CT322" s="232"/>
      <c r="CU322" s="232"/>
      <c r="CV322" s="232"/>
      <c r="CW322" s="232"/>
      <c r="CX322" s="232"/>
      <c r="CY322" s="232"/>
      <c r="CZ322" s="232"/>
    </row>
    <row r="323" s="133" customFormat="true" ht="15" customHeight="true" x14ac:dyDescent="0.2">
      <c r="V323" s="135"/>
      <c r="W323" s="232"/>
      <c r="X323" s="232"/>
      <c r="Y323" s="232"/>
      <c r="Z323" s="232"/>
      <c r="AA323" s="232"/>
      <c r="AB323" s="232"/>
      <c r="AC323" s="232"/>
      <c r="AD323" s="232"/>
      <c r="AE323" s="232"/>
      <c r="AF323" s="232"/>
      <c r="AG323" s="232"/>
      <c r="AH323" s="232"/>
      <c r="AI323" s="232"/>
      <c r="AJ323" s="232"/>
      <c r="AK323" s="232"/>
      <c r="AL323" s="232"/>
      <c r="AM323" s="232"/>
      <c r="AN323" s="232"/>
      <c r="AO323" s="232"/>
      <c r="AP323" s="232"/>
      <c r="AQ323" s="232"/>
      <c r="AR323" s="232"/>
      <c r="AS323" s="232"/>
      <c r="AT323" s="232"/>
      <c r="AU323" s="232"/>
      <c r="AV323" s="232"/>
      <c r="AW323" s="232"/>
      <c r="AX323" s="232"/>
      <c r="AY323" s="232"/>
      <c r="AZ323" s="232"/>
      <c r="BA323" s="135"/>
      <c r="BV323" s="135"/>
      <c r="BW323" s="232"/>
      <c r="BX323" s="232"/>
      <c r="BY323" s="232"/>
      <c r="BZ323" s="232"/>
      <c r="CA323" s="232"/>
      <c r="CB323" s="232"/>
      <c r="CC323" s="232"/>
      <c r="CD323" s="232"/>
      <c r="CE323" s="232"/>
      <c r="CF323" s="232"/>
      <c r="CG323" s="232"/>
      <c r="CH323" s="232"/>
      <c r="CI323" s="232"/>
      <c r="CJ323" s="232"/>
      <c r="CK323" s="232"/>
      <c r="CL323" s="232"/>
      <c r="CM323" s="232"/>
      <c r="CN323" s="232"/>
      <c r="CO323" s="232"/>
      <c r="CP323" s="232"/>
      <c r="CQ323" s="232"/>
      <c r="CR323" s="232"/>
      <c r="CS323" s="232"/>
      <c r="CT323" s="232"/>
      <c r="CU323" s="232"/>
      <c r="CV323" s="232"/>
      <c r="CW323" s="232"/>
      <c r="CX323" s="232"/>
      <c r="CY323" s="232"/>
      <c r="CZ323" s="232"/>
    </row>
    <row r="324" s="133" customFormat="true" ht="15" customHeight="true" x14ac:dyDescent="0.2">
      <c r="V324" s="135"/>
      <c r="W324" s="232"/>
      <c r="X324" s="232"/>
      <c r="Y324" s="232"/>
      <c r="Z324" s="232"/>
      <c r="AA324" s="232"/>
      <c r="AB324" s="232"/>
      <c r="AC324" s="232"/>
      <c r="AD324" s="232"/>
      <c r="AE324" s="232"/>
      <c r="AF324" s="232"/>
      <c r="AG324" s="232"/>
      <c r="AH324" s="232"/>
      <c r="AI324" s="232"/>
      <c r="AJ324" s="232"/>
      <c r="AK324" s="232"/>
      <c r="AL324" s="232"/>
      <c r="AM324" s="232"/>
      <c r="AN324" s="232"/>
      <c r="AO324" s="232"/>
      <c r="AP324" s="232"/>
      <c r="AQ324" s="232"/>
      <c r="AR324" s="232"/>
      <c r="AS324" s="232"/>
      <c r="AT324" s="232"/>
      <c r="AU324" s="232"/>
      <c r="AV324" s="232"/>
      <c r="AW324" s="232"/>
      <c r="AX324" s="232"/>
      <c r="AY324" s="232"/>
      <c r="AZ324" s="232"/>
      <c r="BA324" s="135"/>
      <c r="BV324" s="135"/>
      <c r="BW324" s="232"/>
      <c r="BX324" s="232"/>
      <c r="BY324" s="232"/>
      <c r="BZ324" s="232"/>
      <c r="CA324" s="232"/>
      <c r="CB324" s="232"/>
      <c r="CC324" s="232"/>
      <c r="CD324" s="232"/>
      <c r="CE324" s="232"/>
      <c r="CF324" s="232"/>
      <c r="CG324" s="232"/>
      <c r="CH324" s="232"/>
      <c r="CI324" s="232"/>
      <c r="CJ324" s="232"/>
      <c r="CK324" s="232"/>
      <c r="CL324" s="232"/>
      <c r="CM324" s="232"/>
      <c r="CN324" s="232"/>
      <c r="CO324" s="232"/>
      <c r="CP324" s="232"/>
      <c r="CQ324" s="232"/>
      <c r="CR324" s="232"/>
      <c r="CS324" s="232"/>
      <c r="CT324" s="232"/>
      <c r="CU324" s="232"/>
      <c r="CV324" s="232"/>
      <c r="CW324" s="232"/>
      <c r="CX324" s="232"/>
      <c r="CY324" s="232"/>
      <c r="CZ324" s="232"/>
    </row>
    <row r="325" s="133" customFormat="true" ht="15" customHeight="true" x14ac:dyDescent="0.2">
      <c r="V325" s="135"/>
      <c r="W325" s="232"/>
      <c r="X325" s="232"/>
      <c r="Y325" s="232"/>
      <c r="Z325" s="232"/>
      <c r="AA325" s="232"/>
      <c r="AB325" s="232"/>
      <c r="AC325" s="232"/>
      <c r="AD325" s="232"/>
      <c r="AE325" s="232"/>
      <c r="AF325" s="232"/>
      <c r="AG325" s="232"/>
      <c r="AH325" s="232"/>
      <c r="AI325" s="232"/>
      <c r="AJ325" s="232"/>
      <c r="AK325" s="232"/>
      <c r="AL325" s="232"/>
      <c r="AM325" s="232"/>
      <c r="AN325" s="232"/>
      <c r="AO325" s="232"/>
      <c r="AP325" s="232"/>
      <c r="AQ325" s="232"/>
      <c r="AR325" s="232"/>
      <c r="AS325" s="232"/>
      <c r="AT325" s="232"/>
      <c r="AU325" s="232"/>
      <c r="AV325" s="232"/>
      <c r="AW325" s="232"/>
      <c r="AX325" s="232"/>
      <c r="AY325" s="232"/>
      <c r="AZ325" s="232"/>
      <c r="BA325" s="135"/>
      <c r="BV325" s="135"/>
      <c r="BW325" s="232"/>
      <c r="BX325" s="232"/>
      <c r="BY325" s="232"/>
      <c r="BZ325" s="232"/>
      <c r="CA325" s="232"/>
      <c r="CB325" s="232"/>
      <c r="CC325" s="232"/>
      <c r="CD325" s="232"/>
      <c r="CE325" s="232"/>
      <c r="CF325" s="232"/>
      <c r="CG325" s="232"/>
      <c r="CH325" s="232"/>
      <c r="CI325" s="232"/>
      <c r="CJ325" s="232"/>
      <c r="CK325" s="232"/>
      <c r="CL325" s="232"/>
      <c r="CM325" s="232"/>
      <c r="CN325" s="232"/>
      <c r="CO325" s="232"/>
      <c r="CP325" s="232"/>
      <c r="CQ325" s="232"/>
      <c r="CR325" s="232"/>
      <c r="CS325" s="232"/>
      <c r="CT325" s="232"/>
      <c r="CU325" s="232"/>
      <c r="CV325" s="232"/>
      <c r="CW325" s="232"/>
      <c r="CX325" s="232"/>
      <c r="CY325" s="232"/>
      <c r="CZ325" s="232"/>
    </row>
    <row r="326" s="133" customFormat="true" ht="15" customHeight="true" x14ac:dyDescent="0.2">
      <c r="V326" s="135"/>
      <c r="W326" s="232"/>
      <c r="X326" s="232"/>
      <c r="Y326" s="232"/>
      <c r="Z326" s="232"/>
      <c r="AA326" s="232"/>
      <c r="AB326" s="232"/>
      <c r="AC326" s="232"/>
      <c r="AD326" s="232"/>
      <c r="AE326" s="232"/>
      <c r="AF326" s="232"/>
      <c r="AG326" s="232"/>
      <c r="AH326" s="232"/>
      <c r="AI326" s="232"/>
      <c r="AJ326" s="232"/>
      <c r="AK326" s="232"/>
      <c r="AL326" s="232"/>
      <c r="AM326" s="232"/>
      <c r="AN326" s="232"/>
      <c r="AO326" s="232"/>
      <c r="AP326" s="232"/>
      <c r="AQ326" s="232"/>
      <c r="AR326" s="232"/>
      <c r="AS326" s="232"/>
      <c r="AT326" s="232"/>
      <c r="AU326" s="232"/>
      <c r="AV326" s="232"/>
      <c r="AW326" s="232"/>
      <c r="AX326" s="232"/>
      <c r="AY326" s="232"/>
      <c r="AZ326" s="232"/>
      <c r="BA326" s="135"/>
      <c r="BV326" s="135"/>
      <c r="BW326" s="232"/>
      <c r="BX326" s="232"/>
      <c r="BY326" s="232"/>
      <c r="BZ326" s="232"/>
      <c r="CA326" s="232"/>
      <c r="CB326" s="232"/>
      <c r="CC326" s="232"/>
      <c r="CD326" s="232"/>
      <c r="CE326" s="232"/>
      <c r="CF326" s="232"/>
      <c r="CG326" s="232"/>
      <c r="CH326" s="232"/>
      <c r="CI326" s="232"/>
      <c r="CJ326" s="232"/>
      <c r="CK326" s="232"/>
      <c r="CL326" s="232"/>
      <c r="CM326" s="232"/>
      <c r="CN326" s="232"/>
      <c r="CO326" s="232"/>
      <c r="CP326" s="232"/>
      <c r="CQ326" s="232"/>
      <c r="CR326" s="232"/>
      <c r="CS326" s="232"/>
      <c r="CT326" s="232"/>
      <c r="CU326" s="232"/>
      <c r="CV326" s="232"/>
      <c r="CW326" s="232"/>
      <c r="CX326" s="232"/>
      <c r="CY326" s="232"/>
      <c r="CZ326" s="232"/>
    </row>
    <row r="327" s="133" customFormat="true" ht="15" customHeight="true" x14ac:dyDescent="0.2">
      <c r="V327" s="135"/>
      <c r="W327" s="232"/>
      <c r="X327" s="232"/>
      <c r="Y327" s="232"/>
      <c r="Z327" s="232"/>
      <c r="AA327" s="232"/>
      <c r="AB327" s="232"/>
      <c r="AC327" s="232"/>
      <c r="AD327" s="232"/>
      <c r="AE327" s="232"/>
      <c r="AF327" s="232"/>
      <c r="AG327" s="232"/>
      <c r="AH327" s="232"/>
      <c r="AI327" s="232"/>
      <c r="AJ327" s="232"/>
      <c r="AK327" s="232"/>
      <c r="AL327" s="232"/>
      <c r="AM327" s="232"/>
      <c r="AN327" s="232"/>
      <c r="AO327" s="232"/>
      <c r="AP327" s="232"/>
      <c r="AQ327" s="232"/>
      <c r="AR327" s="232"/>
      <c r="AS327" s="232"/>
      <c r="AT327" s="232"/>
      <c r="AU327" s="232"/>
      <c r="AV327" s="232"/>
      <c r="AW327" s="232"/>
      <c r="AX327" s="232"/>
      <c r="AY327" s="232"/>
      <c r="AZ327" s="232"/>
      <c r="BA327" s="135"/>
      <c r="BV327" s="135"/>
      <c r="BW327" s="232"/>
      <c r="BX327" s="232"/>
      <c r="BY327" s="232"/>
      <c r="BZ327" s="232"/>
      <c r="CA327" s="232"/>
      <c r="CB327" s="232"/>
      <c r="CC327" s="232"/>
      <c r="CD327" s="232"/>
      <c r="CE327" s="232"/>
      <c r="CF327" s="232"/>
      <c r="CG327" s="232"/>
      <c r="CH327" s="232"/>
      <c r="CI327" s="232"/>
      <c r="CJ327" s="232"/>
      <c r="CK327" s="232"/>
      <c r="CL327" s="232"/>
      <c r="CM327" s="232"/>
      <c r="CN327" s="232"/>
      <c r="CO327" s="232"/>
      <c r="CP327" s="232"/>
      <c r="CQ327" s="232"/>
      <c r="CR327" s="232"/>
      <c r="CS327" s="232"/>
      <c r="CT327" s="232"/>
      <c r="CU327" s="232"/>
      <c r="CV327" s="232"/>
      <c r="CW327" s="232"/>
      <c r="CX327" s="232"/>
      <c r="CY327" s="232"/>
      <c r="CZ327" s="232"/>
    </row>
    <row r="328" s="133" customFormat="true" ht="15" customHeight="true" x14ac:dyDescent="0.2">
      <c r="V328" s="135"/>
      <c r="W328" s="232"/>
      <c r="X328" s="232"/>
      <c r="Y328" s="232"/>
      <c r="Z328" s="232"/>
      <c r="AA328" s="232"/>
      <c r="AB328" s="232"/>
      <c r="AC328" s="232"/>
      <c r="AD328" s="232"/>
      <c r="AE328" s="232"/>
      <c r="AF328" s="232"/>
      <c r="AG328" s="232"/>
      <c r="AH328" s="232"/>
      <c r="AI328" s="232"/>
      <c r="AJ328" s="232"/>
      <c r="AK328" s="232"/>
      <c r="AL328" s="232"/>
      <c r="AM328" s="232"/>
      <c r="AN328" s="232"/>
      <c r="AO328" s="232"/>
      <c r="AP328" s="232"/>
      <c r="AQ328" s="232"/>
      <c r="AR328" s="232"/>
      <c r="AS328" s="232"/>
      <c r="AT328" s="232"/>
      <c r="AU328" s="232"/>
      <c r="AV328" s="232"/>
      <c r="AW328" s="232"/>
      <c r="AX328" s="232"/>
      <c r="AY328" s="232"/>
      <c r="AZ328" s="232"/>
      <c r="BA328" s="135"/>
      <c r="BV328" s="135"/>
      <c r="BW328" s="232"/>
      <c r="BX328" s="232"/>
      <c r="BY328" s="232"/>
      <c r="BZ328" s="232"/>
      <c r="CA328" s="232"/>
      <c r="CB328" s="232"/>
      <c r="CC328" s="232"/>
      <c r="CD328" s="232"/>
      <c r="CE328" s="232"/>
      <c r="CF328" s="232"/>
      <c r="CG328" s="232"/>
      <c r="CH328" s="232"/>
      <c r="CI328" s="232"/>
      <c r="CJ328" s="232"/>
      <c r="CK328" s="232"/>
      <c r="CL328" s="232"/>
      <c r="CM328" s="232"/>
      <c r="CN328" s="232"/>
      <c r="CO328" s="232"/>
      <c r="CP328" s="232"/>
      <c r="CQ328" s="232"/>
      <c r="CR328" s="232"/>
      <c r="CS328" s="232"/>
      <c r="CT328" s="232"/>
      <c r="CU328" s="232"/>
      <c r="CV328" s="232"/>
      <c r="CW328" s="232"/>
      <c r="CX328" s="232"/>
      <c r="CY328" s="232"/>
      <c r="CZ328" s="232"/>
    </row>
    <row r="329" s="133" customFormat="true" ht="250.15" customHeight="true" x14ac:dyDescent="0.2">
      <c r="V329" s="135"/>
      <c r="W329" s="232"/>
      <c r="X329" s="232"/>
      <c r="Y329" s="232"/>
      <c r="Z329" s="232"/>
      <c r="AA329" s="232"/>
      <c r="AB329" s="232"/>
      <c r="AC329" s="232"/>
      <c r="AD329" s="232"/>
      <c r="AE329" s="232"/>
      <c r="AF329" s="232"/>
      <c r="AG329" s="232"/>
      <c r="AH329" s="232"/>
      <c r="AI329" s="232"/>
      <c r="AJ329" s="232"/>
      <c r="AK329" s="232"/>
      <c r="AL329" s="232"/>
      <c r="AM329" s="232"/>
      <c r="AN329" s="232"/>
      <c r="AO329" s="232"/>
      <c r="AP329" s="232"/>
      <c r="AQ329" s="232"/>
      <c r="AR329" s="232"/>
      <c r="AS329" s="232"/>
      <c r="AT329" s="232"/>
      <c r="AU329" s="232"/>
      <c r="AV329" s="232"/>
      <c r="AW329" s="232"/>
      <c r="AX329" s="232"/>
      <c r="AY329" s="232"/>
      <c r="AZ329" s="232"/>
      <c r="BA329" s="135"/>
      <c r="BV329" s="135"/>
      <c r="BW329" s="232"/>
      <c r="BX329" s="232"/>
      <c r="BY329" s="232"/>
      <c r="BZ329" s="232"/>
      <c r="CA329" s="232"/>
      <c r="CB329" s="232"/>
      <c r="CC329" s="232"/>
      <c r="CD329" s="232"/>
      <c r="CE329" s="232"/>
      <c r="CF329" s="232"/>
      <c r="CG329" s="232"/>
      <c r="CH329" s="232"/>
      <c r="CI329" s="232"/>
      <c r="CJ329" s="232"/>
      <c r="CK329" s="232"/>
      <c r="CL329" s="232"/>
      <c r="CM329" s="232"/>
      <c r="CN329" s="232"/>
      <c r="CO329" s="232"/>
      <c r="CP329" s="232"/>
      <c r="CQ329" s="232"/>
      <c r="CR329" s="232"/>
      <c r="CS329" s="232"/>
      <c r="CT329" s="232"/>
      <c r="CU329" s="232"/>
      <c r="CV329" s="232"/>
      <c r="CW329" s="232"/>
      <c r="CX329" s="232"/>
      <c r="CY329" s="232"/>
      <c r="CZ329" s="232"/>
    </row>
    <row r="330" ht="19.15" customHeight="true" x14ac:dyDescent="0.2">
      <c r="A330" s="138"/>
      <c r="B330" s="138"/>
      <c r="BA330" s="138"/>
      <c r="BB330" s="138"/>
    </row>
    <row r="331" ht="22.5" customHeight="true" x14ac:dyDescent="0.2">
      <c r="A331" s="149" t="str">
        <f>A1026</f>
        <v>Tonga</v>
      </c>
      <c r="B331" s="150"/>
      <c r="BA331" s="138"/>
      <c r="BB331" s="138"/>
    </row>
    <row r="332" ht="22.5" customHeight="true" x14ac:dyDescent="0.2">
      <c r="A332" s="147" t="str">
        <f>A1034</f>
        <v>2019</v>
      </c>
      <c r="B332" s="148"/>
      <c r="BA332" s="138"/>
      <c r="BB332" s="138"/>
    </row>
    <row r="333" ht="22.5" customHeight="true" x14ac:dyDescent="0.2">
      <c r="A333" s="151" t="s">
        <v>128</v>
      </c>
      <c r="B333" s="152"/>
      <c r="BA333" s="138"/>
      <c r="BB333" s="138"/>
    </row>
    <row r="334" ht="22.5" customHeight="true" x14ac:dyDescent="0.2">
      <c r="A334" s="151" t="s">
        <v>97</v>
      </c>
      <c r="B334" s="152"/>
      <c r="BA334" s="138"/>
      <c r="BB334" s="138"/>
    </row>
    <row r="335" ht="15" customHeight="true" x14ac:dyDescent="0.2">
      <c r="A335" s="153" t="s">
        <v>98</v>
      </c>
      <c r="B335" s="154"/>
      <c r="BA335" s="138"/>
      <c r="BB335" s="138"/>
    </row>
    <row r="336" ht="15" customHeight="true" x14ac:dyDescent="0.2">
      <c r="A336" s="155" t="s">
        <v>40</v>
      </c>
      <c r="B336" s="154"/>
      <c r="BA336" s="138"/>
      <c r="BB336" s="138"/>
    </row>
    <row r="337" ht="18" customHeight="true" x14ac:dyDescent="0.2">
      <c r="A337" s="153" t="s">
        <v>39</v>
      </c>
      <c r="B337" s="156"/>
      <c r="BA337" s="138"/>
      <c r="BB337" s="138"/>
    </row>
    <row r="338" ht="18" customHeight="true" x14ac:dyDescent="0.2">
      <c r="A338" s="238" t="s">
        <v>136</v>
      </c>
      <c r="B338" s="239" t="str">
        <f>A1025</f>
        <v>MICS19</v>
      </c>
      <c r="BA338" s="138"/>
      <c r="BB338" s="138"/>
    </row>
    <row r="339" s="133" customFormat="true" ht="15" customHeight="true" x14ac:dyDescent="0.2">
      <c r="A339" s="120" t="s">
        <v>130</v>
      </c>
      <c r="B339" s="221"/>
      <c r="C339" s="1331" t="s">
        <v>115</v>
      </c>
      <c r="D339" s="1332"/>
      <c r="E339" s="1332"/>
      <c r="F339" s="1332"/>
      <c r="G339" s="1333"/>
      <c r="H339" s="1278" t="s">
        <v>38</v>
      </c>
      <c r="I339" s="1279"/>
      <c r="J339" s="1279"/>
      <c r="K339" s="1279"/>
      <c r="L339" s="1280"/>
      <c r="M339" s="1278" t="s">
        <v>37</v>
      </c>
      <c r="N339" s="1279"/>
      <c r="O339" s="1279"/>
      <c r="P339" s="1279"/>
      <c r="Q339" s="1280"/>
      <c r="R339" s="695" t="s">
        <v>141</v>
      </c>
      <c r="S339" s="435"/>
      <c r="T339" s="435"/>
      <c r="U339" s="435"/>
      <c r="V339" s="435"/>
      <c r="W339" s="892"/>
      <c r="X339" s="892"/>
      <c r="Y339" s="893"/>
      <c r="Z339" s="232"/>
      <c r="AA339" s="232"/>
      <c r="AB339" s="232"/>
      <c r="AC339" s="232"/>
      <c r="AD339" s="232"/>
      <c r="AE339" s="232"/>
      <c r="AF339" s="232"/>
      <c r="AG339" s="232"/>
      <c r="AH339" s="232"/>
      <c r="AI339" s="232"/>
      <c r="AJ339" s="232"/>
      <c r="AK339" s="232"/>
      <c r="AL339" s="232"/>
      <c r="AM339" s="232"/>
      <c r="AN339" s="232"/>
      <c r="AO339" s="232"/>
      <c r="AP339" s="232"/>
      <c r="AQ339" s="232"/>
      <c r="AR339" s="232"/>
      <c r="AS339" s="232"/>
      <c r="AT339" s="232"/>
      <c r="AU339" s="232"/>
      <c r="AV339" s="232"/>
      <c r="AW339" s="232"/>
      <c r="AX339" s="232"/>
      <c r="AY339" s="232"/>
      <c r="AZ339" s="232"/>
      <c r="BA339" s="234" t="s">
        <v>131</v>
      </c>
      <c r="BB339" s="120" t="s">
        <v>130</v>
      </c>
      <c r="BC339" s="1281" t="s">
        <v>115</v>
      </c>
      <c r="BD339" s="1282"/>
      <c r="BE339" s="1282"/>
      <c r="BF339" s="1282"/>
      <c r="BG339" s="1283"/>
      <c r="BH339" s="1284" t="s">
        <v>38</v>
      </c>
      <c r="BI339" s="1282"/>
      <c r="BJ339" s="1282"/>
      <c r="BK339" s="1282"/>
      <c r="BL339" s="1283"/>
      <c r="BM339" s="1284" t="s">
        <v>37</v>
      </c>
      <c r="BN339" s="1282"/>
      <c r="BO339" s="1282"/>
      <c r="BP339" s="1282"/>
      <c r="BQ339" s="1283"/>
      <c r="BR339" s="695" t="s">
        <v>141</v>
      </c>
      <c r="BS339" s="435"/>
      <c r="BT339" s="435"/>
      <c r="BU339" s="435"/>
      <c r="BV339" s="435"/>
      <c r="BW339" s="892"/>
      <c r="BX339" s="892"/>
      <c r="BY339" s="893"/>
      <c r="BZ339" s="232"/>
      <c r="CA339" s="232"/>
      <c r="CB339" s="232"/>
      <c r="CC339" s="232"/>
      <c r="CD339" s="232"/>
      <c r="CE339" s="232"/>
      <c r="CF339" s="232"/>
      <c r="CG339" s="232"/>
      <c r="CH339" s="232"/>
      <c r="CI339" s="232"/>
      <c r="CJ339" s="232"/>
      <c r="CK339" s="232"/>
      <c r="CL339" s="232"/>
      <c r="CM339" s="232"/>
      <c r="CN339" s="232"/>
      <c r="CO339" s="232"/>
      <c r="CP339" s="232"/>
      <c r="CQ339" s="232"/>
      <c r="CR339" s="232"/>
      <c r="CS339" s="232"/>
      <c r="CT339" s="232"/>
      <c r="CU339" s="232"/>
      <c r="CV339" s="232"/>
      <c r="CW339" s="232"/>
      <c r="CX339" s="232"/>
      <c r="CY339" s="232"/>
      <c r="CZ339" s="232"/>
    </row>
    <row r="340" s="133" customFormat="true" ht="12.75" x14ac:dyDescent="0.2">
      <c r="A340" s="205" t="s">
        <v>69</v>
      </c>
      <c r="B340" s="163"/>
      <c r="C340" s="431" t="s">
        <v>0</v>
      </c>
      <c r="D340" s="405" t="s">
        <v>1</v>
      </c>
      <c r="E340" s="405" t="s">
        <v>2</v>
      </c>
      <c r="F340" s="405" t="s">
        <v>3</v>
      </c>
      <c r="G340" s="432" t="s">
        <v>4</v>
      </c>
      <c r="H340" s="433" t="s">
        <v>0</v>
      </c>
      <c r="I340" s="192" t="s">
        <v>1</v>
      </c>
      <c r="J340" s="192" t="s">
        <v>2</v>
      </c>
      <c r="K340" s="192" t="s">
        <v>3</v>
      </c>
      <c r="L340" s="434" t="s">
        <v>4</v>
      </c>
      <c r="M340" s="433" t="s">
        <v>0</v>
      </c>
      <c r="N340" s="192" t="s">
        <v>1</v>
      </c>
      <c r="O340" s="192" t="s">
        <v>2</v>
      </c>
      <c r="P340" s="192" t="s">
        <v>3</v>
      </c>
      <c r="Q340" s="434" t="s">
        <v>4</v>
      </c>
      <c r="R340" s="433" t="s">
        <v>156</v>
      </c>
      <c r="S340" s="192" t="s">
        <v>157</v>
      </c>
      <c r="T340" s="192" t="s">
        <v>158</v>
      </c>
      <c r="U340" s="192" t="s">
        <v>159</v>
      </c>
      <c r="V340" s="828" t="s">
        <v>160</v>
      </c>
      <c r="W340" s="906"/>
      <c r="X340" s="906"/>
      <c r="Y340" s="907"/>
      <c r="Z340" s="907"/>
      <c r="AA340" s="907"/>
      <c r="AB340" s="907"/>
      <c r="AC340" s="907"/>
      <c r="AD340" s="907"/>
      <c r="AE340" s="907"/>
      <c r="AF340" s="907"/>
      <c r="AG340" s="907"/>
      <c r="AH340" s="907"/>
      <c r="AI340" s="907"/>
      <c r="AJ340" s="907"/>
      <c r="AK340" s="907"/>
      <c r="AL340" s="907"/>
      <c r="AM340" s="907"/>
      <c r="AN340" s="907"/>
      <c r="AO340" s="907"/>
      <c r="AP340" s="907"/>
      <c r="AQ340" s="907"/>
      <c r="AR340" s="907"/>
      <c r="AS340" s="907"/>
      <c r="AT340" s="907"/>
      <c r="AU340" s="907"/>
      <c r="AV340" s="907"/>
      <c r="AW340" s="907"/>
      <c r="AX340" s="907"/>
      <c r="AY340" s="907"/>
      <c r="AZ340" s="232"/>
      <c r="BA340" s="220" t="s">
        <v>127</v>
      </c>
      <c r="BB340" s="182"/>
      <c r="BC340" s="501" t="s">
        <v>0</v>
      </c>
      <c r="BD340" s="193" t="s">
        <v>1</v>
      </c>
      <c r="BE340" s="193" t="s">
        <v>2</v>
      </c>
      <c r="BF340" s="193" t="s">
        <v>3</v>
      </c>
      <c r="BG340" s="502" t="s">
        <v>4</v>
      </c>
      <c r="BH340" s="503" t="s">
        <v>0</v>
      </c>
      <c r="BI340" s="193" t="s">
        <v>1</v>
      </c>
      <c r="BJ340" s="193" t="s">
        <v>2</v>
      </c>
      <c r="BK340" s="193" t="s">
        <v>3</v>
      </c>
      <c r="BL340" s="502" t="s">
        <v>4</v>
      </c>
      <c r="BM340" s="503" t="s">
        <v>0</v>
      </c>
      <c r="BN340" s="193" t="s">
        <v>1</v>
      </c>
      <c r="BO340" s="193" t="s">
        <v>2</v>
      </c>
      <c r="BP340" s="193" t="s">
        <v>3</v>
      </c>
      <c r="BQ340" s="502" t="s">
        <v>4</v>
      </c>
      <c r="BR340" s="503" t="s">
        <v>156</v>
      </c>
      <c r="BS340" s="193" t="s">
        <v>157</v>
      </c>
      <c r="BT340" s="193" t="s">
        <v>158</v>
      </c>
      <c r="BU340" s="193" t="s">
        <v>159</v>
      </c>
      <c r="BV340" s="947" t="s">
        <v>160</v>
      </c>
      <c r="BW340" s="1038"/>
      <c r="BX340" s="1038"/>
      <c r="BY340" s="1039"/>
      <c r="BZ340" s="1039"/>
      <c r="CA340" s="1039"/>
      <c r="CB340" s="1039"/>
      <c r="CC340" s="1039"/>
      <c r="CD340" s="1039"/>
      <c r="CE340" s="1039"/>
      <c r="CF340" s="1039"/>
      <c r="CG340" s="1039"/>
      <c r="CH340" s="1039"/>
      <c r="CI340" s="1039"/>
      <c r="CJ340" s="1039"/>
      <c r="CK340" s="1039"/>
      <c r="CL340" s="1039"/>
      <c r="CM340" s="1039"/>
      <c r="CN340" s="1039"/>
      <c r="CO340" s="1039"/>
      <c r="CP340" s="1039"/>
      <c r="CQ340" s="1039"/>
      <c r="CR340" s="1039"/>
      <c r="CS340" s="1039"/>
      <c r="CT340" s="1039"/>
      <c r="CU340" s="1039"/>
      <c r="CV340" s="1039"/>
      <c r="CW340" s="1039"/>
      <c r="CX340" s="1039"/>
      <c r="CY340" s="1039"/>
      <c r="CZ340" s="1039"/>
    </row>
    <row r="341" s="133" customFormat="true" ht="15" customHeight="true" x14ac:dyDescent="0.2">
      <c r="A341" s="1329" t="s">
        <v>148</v>
      </c>
      <c r="B341" s="160" t="s">
        <v>49</v>
      </c>
      <c r="C341" s="520">
        <v>36.038514442916089</v>
      </c>
      <c r="D341" s="539">
        <v>55.555555555555557</v>
      </c>
      <c r="E341" s="539">
        <v>66.121495327102807</v>
      </c>
      <c r="F341" s="539">
        <v>79.726651480637813</v>
      </c>
      <c r="G341" s="557">
        <v>86.926605504587144</v>
      </c>
      <c r="H341" s="575">
        <v>45</v>
      </c>
      <c r="I341" s="539">
        <v>75.396825396825392</v>
      </c>
      <c r="J341" s="539">
        <v>86.04651162790698</v>
      </c>
      <c r="K341" s="539">
        <v>85.9375</v>
      </c>
      <c r="L341" s="557">
        <v>90.082644628099175</v>
      </c>
      <c r="M341" s="575">
        <v>35.170178282009722</v>
      </c>
      <c r="N341" s="539">
        <v>53.061224489795919</v>
      </c>
      <c r="O341" s="539">
        <v>62.222222222222221</v>
      </c>
      <c r="P341" s="539">
        <v>72.053872053872055</v>
      </c>
      <c r="Q341" s="557">
        <v>84.042553191489361</v>
      </c>
      <c r="R341" s="575">
        <v>55.522388059701491</v>
      </c>
      <c r="S341" s="539">
        <v>45.026178010471199</v>
      </c>
      <c r="T341" s="539">
        <v>42.944785276073624</v>
      </c>
      <c r="U341" s="539">
        <v>70.386643233743413</v>
      </c>
      <c r="V341" s="829">
        <v>63.541666666666664</v>
      </c>
      <c r="W341" s="908"/>
      <c r="X341" s="908"/>
      <c r="Y341" s="909"/>
      <c r="Z341" s="909"/>
      <c r="AA341" s="909"/>
      <c r="AB341" s="909"/>
      <c r="AC341" s="909"/>
      <c r="AD341" s="909"/>
      <c r="AE341" s="909"/>
      <c r="AF341" s="909"/>
      <c r="AG341" s="909"/>
      <c r="AH341" s="909"/>
      <c r="AI341" s="909"/>
      <c r="AJ341" s="909"/>
      <c r="AK341" s="909"/>
      <c r="AL341" s="909"/>
      <c r="AM341" s="909"/>
      <c r="AN341" s="909"/>
      <c r="AO341" s="909"/>
      <c r="AP341" s="909"/>
      <c r="AQ341" s="909"/>
      <c r="AR341" s="909"/>
      <c r="AS341" s="909"/>
      <c r="AT341" s="909"/>
      <c r="AU341" s="909"/>
      <c r="AV341" s="909"/>
      <c r="AW341" s="909"/>
      <c r="AX341" s="909"/>
      <c r="AY341" s="909"/>
      <c r="AZ341" s="232"/>
      <c r="BA341" s="1330" t="s">
        <v>154</v>
      </c>
      <c r="BB341" s="179" t="s">
        <v>49</v>
      </c>
      <c r="BC341" s="622">
        <v>262</v>
      </c>
      <c r="BD341" s="640">
        <v>260</v>
      </c>
      <c r="BE341" s="640">
        <v>283</v>
      </c>
      <c r="BF341" s="640">
        <v>350</v>
      </c>
      <c r="BG341" s="658">
        <v>379</v>
      </c>
      <c r="BH341" s="676">
        <v>63</v>
      </c>
      <c r="BI341" s="640">
        <v>95</v>
      </c>
      <c r="BJ341" s="640">
        <v>111</v>
      </c>
      <c r="BK341" s="640">
        <v>110</v>
      </c>
      <c r="BL341" s="658">
        <v>109</v>
      </c>
      <c r="BM341" s="676">
        <v>217</v>
      </c>
      <c r="BN341" s="640">
        <v>182</v>
      </c>
      <c r="BO341" s="640">
        <v>196</v>
      </c>
      <c r="BP341" s="640">
        <v>214</v>
      </c>
      <c r="BQ341" s="658">
        <v>237</v>
      </c>
      <c r="BR341" s="676">
        <v>186</v>
      </c>
      <c r="BS341" s="640">
        <v>172</v>
      </c>
      <c r="BT341" s="640">
        <v>70</v>
      </c>
      <c r="BU341" s="640">
        <v>801</v>
      </c>
      <c r="BV341" s="948">
        <v>305</v>
      </c>
      <c r="BW341" s="1040"/>
      <c r="BX341" s="1040"/>
      <c r="BY341" s="1041"/>
      <c r="BZ341" s="1041"/>
      <c r="CA341" s="1041"/>
      <c r="CB341" s="1041"/>
      <c r="CC341" s="1041"/>
      <c r="CD341" s="1041"/>
      <c r="CE341" s="1041"/>
      <c r="CF341" s="1041"/>
      <c r="CG341" s="1041"/>
      <c r="CH341" s="1041"/>
      <c r="CI341" s="1041"/>
      <c r="CJ341" s="1041"/>
      <c r="CK341" s="1041"/>
      <c r="CL341" s="1041"/>
      <c r="CM341" s="1041"/>
      <c r="CN341" s="1041"/>
      <c r="CO341" s="1041"/>
      <c r="CP341" s="1041"/>
      <c r="CQ341" s="1041"/>
      <c r="CR341" s="1041"/>
      <c r="CS341" s="1041"/>
      <c r="CT341" s="1041"/>
      <c r="CU341" s="1041"/>
      <c r="CV341" s="1041"/>
      <c r="CW341" s="1041"/>
      <c r="CX341" s="1041"/>
      <c r="CY341" s="1041"/>
      <c r="CZ341" s="1042"/>
    </row>
    <row r="342" s="133" customFormat="true" ht="15" customHeight="true" x14ac:dyDescent="0.2">
      <c r="A342" s="1318"/>
      <c r="B342" s="161" t="s">
        <v>48</v>
      </c>
      <c r="C342" s="521">
        <v>63.961485557083911</v>
      </c>
      <c r="D342" s="540">
        <v>44.444444444444443</v>
      </c>
      <c r="E342" s="540">
        <v>33.878504672897201</v>
      </c>
      <c r="F342" s="540">
        <v>20.273348519362187</v>
      </c>
      <c r="G342" s="558">
        <v>13.073394495412844</v>
      </c>
      <c r="H342" s="576">
        <v>55.000000000000007</v>
      </c>
      <c r="I342" s="540">
        <v>24.603174603174601</v>
      </c>
      <c r="J342" s="540">
        <v>13.953488372093023</v>
      </c>
      <c r="K342" s="540">
        <v>14.0625</v>
      </c>
      <c r="L342" s="558">
        <v>9.9173553719008272</v>
      </c>
      <c r="M342" s="576">
        <v>64.829821717990271</v>
      </c>
      <c r="N342" s="540">
        <v>46.938775510204081</v>
      </c>
      <c r="O342" s="540">
        <v>37.777777777777779</v>
      </c>
      <c r="P342" s="540">
        <v>27.946127946127948</v>
      </c>
      <c r="Q342" s="558">
        <v>15.957446808510639</v>
      </c>
      <c r="R342" s="576">
        <v>44.477611940298509</v>
      </c>
      <c r="S342" s="540">
        <v>54.973821989528794</v>
      </c>
      <c r="T342" s="540">
        <v>57.055214723926383</v>
      </c>
      <c r="U342" s="540">
        <v>29.613356766256587</v>
      </c>
      <c r="V342" s="830">
        <v>36.458333333333329</v>
      </c>
      <c r="W342" s="910"/>
      <c r="X342" s="910"/>
      <c r="Y342" s="911"/>
      <c r="Z342" s="911"/>
      <c r="AA342" s="911"/>
      <c r="AB342" s="911"/>
      <c r="AC342" s="911"/>
      <c r="AD342" s="911"/>
      <c r="AE342" s="911"/>
      <c r="AF342" s="911"/>
      <c r="AG342" s="911"/>
      <c r="AH342" s="911"/>
      <c r="AI342" s="911"/>
      <c r="AJ342" s="911"/>
      <c r="AK342" s="911"/>
      <c r="AL342" s="911"/>
      <c r="AM342" s="911"/>
      <c r="AN342" s="911"/>
      <c r="AO342" s="911"/>
      <c r="AP342" s="911"/>
      <c r="AQ342" s="911"/>
      <c r="AR342" s="911"/>
      <c r="AS342" s="911"/>
      <c r="AT342" s="911"/>
      <c r="AU342" s="911"/>
      <c r="AV342" s="911"/>
      <c r="AW342" s="911"/>
      <c r="AX342" s="911"/>
      <c r="AY342" s="911"/>
      <c r="AZ342" s="232"/>
      <c r="BA342" s="1328"/>
      <c r="BB342" s="180" t="s">
        <v>48</v>
      </c>
      <c r="BC342" s="623">
        <v>465</v>
      </c>
      <c r="BD342" s="641">
        <v>208</v>
      </c>
      <c r="BE342" s="641">
        <v>145</v>
      </c>
      <c r="BF342" s="641">
        <v>89</v>
      </c>
      <c r="BG342" s="659">
        <v>57</v>
      </c>
      <c r="BH342" s="677">
        <v>77</v>
      </c>
      <c r="BI342" s="641">
        <v>31</v>
      </c>
      <c r="BJ342" s="641">
        <v>18</v>
      </c>
      <c r="BK342" s="641">
        <v>18</v>
      </c>
      <c r="BL342" s="659">
        <v>12</v>
      </c>
      <c r="BM342" s="677">
        <v>400</v>
      </c>
      <c r="BN342" s="641">
        <v>161</v>
      </c>
      <c r="BO342" s="641">
        <v>119</v>
      </c>
      <c r="BP342" s="641">
        <v>83</v>
      </c>
      <c r="BQ342" s="659">
        <v>45</v>
      </c>
      <c r="BR342" s="677">
        <v>149</v>
      </c>
      <c r="BS342" s="641">
        <v>210</v>
      </c>
      <c r="BT342" s="641">
        <v>93</v>
      </c>
      <c r="BU342" s="641">
        <v>337</v>
      </c>
      <c r="BV342" s="949">
        <v>175</v>
      </c>
      <c r="BW342" s="1043"/>
      <c r="BX342" s="1043"/>
      <c r="BY342" s="1044"/>
      <c r="BZ342" s="1044"/>
      <c r="CA342" s="1044"/>
      <c r="CB342" s="1044"/>
      <c r="CC342" s="1044"/>
      <c r="CD342" s="1044"/>
      <c r="CE342" s="1044"/>
      <c r="CF342" s="1044"/>
      <c r="CG342" s="1044"/>
      <c r="CH342" s="1044"/>
      <c r="CI342" s="1044"/>
      <c r="CJ342" s="1044"/>
      <c r="CK342" s="1044"/>
      <c r="CL342" s="1044"/>
      <c r="CM342" s="1044"/>
      <c r="CN342" s="1044"/>
      <c r="CO342" s="1044"/>
      <c r="CP342" s="1044"/>
      <c r="CQ342" s="1044"/>
      <c r="CR342" s="1044"/>
      <c r="CS342" s="1044"/>
      <c r="CT342" s="1044"/>
      <c r="CU342" s="1044"/>
      <c r="CV342" s="1044"/>
      <c r="CW342" s="1044"/>
      <c r="CX342" s="1044"/>
      <c r="CY342" s="1044"/>
      <c r="CZ342" s="1045"/>
    </row>
    <row r="343" s="133" customFormat="true" ht="15" customHeight="true" x14ac:dyDescent="0.2">
      <c r="A343" s="1318" t="s">
        <v>143</v>
      </c>
      <c r="B343" s="161" t="s">
        <v>49</v>
      </c>
      <c r="C343" s="521">
        <v>81.292984869326006</v>
      </c>
      <c r="D343" s="540">
        <v>89.102564102564102</v>
      </c>
      <c r="E343" s="540">
        <v>92.523364485981304</v>
      </c>
      <c r="F343" s="540">
        <v>96.81093394077449</v>
      </c>
      <c r="G343" s="558">
        <v>97.247706422018354</v>
      </c>
      <c r="H343" s="576">
        <v>84.285714285714292</v>
      </c>
      <c r="I343" s="540">
        <v>94.444444444444443</v>
      </c>
      <c r="J343" s="540">
        <v>98.449612403100772</v>
      </c>
      <c r="K343" s="540">
        <v>97.65625</v>
      </c>
      <c r="L343" s="558">
        <v>97.52066115702479</v>
      </c>
      <c r="M343" s="576">
        <v>80.875202593192881</v>
      </c>
      <c r="N343" s="540">
        <v>88.338192419825063</v>
      </c>
      <c r="O343" s="540">
        <v>91.111111111111114</v>
      </c>
      <c r="P343" s="540">
        <v>95.622895622895626</v>
      </c>
      <c r="Q343" s="558">
        <v>96.808510638297875</v>
      </c>
      <c r="R343" s="576">
        <v>92.238805970149258</v>
      </c>
      <c r="S343" s="540">
        <v>83.507853403141368</v>
      </c>
      <c r="T343" s="540">
        <v>87.116564417177912</v>
      </c>
      <c r="U343" s="540">
        <v>91.915641476274175</v>
      </c>
      <c r="V343" s="830">
        <v>91.041666666666671</v>
      </c>
      <c r="W343" s="910"/>
      <c r="X343" s="910"/>
      <c r="Y343" s="911"/>
      <c r="Z343" s="911"/>
      <c r="AA343" s="911"/>
      <c r="AB343" s="911"/>
      <c r="AC343" s="911"/>
      <c r="AD343" s="911"/>
      <c r="AE343" s="911"/>
      <c r="AF343" s="911"/>
      <c r="AG343" s="911"/>
      <c r="AH343" s="911"/>
      <c r="AI343" s="911"/>
      <c r="AJ343" s="911"/>
      <c r="AK343" s="911"/>
      <c r="AL343" s="911"/>
      <c r="AM343" s="911"/>
      <c r="AN343" s="911"/>
      <c r="AO343" s="911"/>
      <c r="AP343" s="911"/>
      <c r="AQ343" s="911"/>
      <c r="AR343" s="911"/>
      <c r="AS343" s="911"/>
      <c r="AT343" s="911"/>
      <c r="AU343" s="911"/>
      <c r="AV343" s="911"/>
      <c r="AW343" s="911"/>
      <c r="AX343" s="911"/>
      <c r="AY343" s="911"/>
      <c r="AZ343" s="232"/>
      <c r="BA343" s="1320" t="s">
        <v>149</v>
      </c>
      <c r="BB343" s="180" t="s">
        <v>49</v>
      </c>
      <c r="BC343" s="623">
        <v>591</v>
      </c>
      <c r="BD343" s="641">
        <v>417</v>
      </c>
      <c r="BE343" s="641">
        <v>396</v>
      </c>
      <c r="BF343" s="641">
        <v>425</v>
      </c>
      <c r="BG343" s="659">
        <v>424</v>
      </c>
      <c r="BH343" s="677">
        <v>118</v>
      </c>
      <c r="BI343" s="641">
        <v>119</v>
      </c>
      <c r="BJ343" s="641">
        <v>127</v>
      </c>
      <c r="BK343" s="641">
        <v>125</v>
      </c>
      <c r="BL343" s="659">
        <v>118</v>
      </c>
      <c r="BM343" s="677">
        <v>499</v>
      </c>
      <c r="BN343" s="641">
        <v>303</v>
      </c>
      <c r="BO343" s="641">
        <v>287</v>
      </c>
      <c r="BP343" s="641">
        <v>284</v>
      </c>
      <c r="BQ343" s="659">
        <v>273</v>
      </c>
      <c r="BR343" s="677">
        <v>309</v>
      </c>
      <c r="BS343" s="641">
        <v>319</v>
      </c>
      <c r="BT343" s="641">
        <v>142</v>
      </c>
      <c r="BU343" s="641">
        <v>1046</v>
      </c>
      <c r="BV343" s="949">
        <v>437</v>
      </c>
      <c r="BW343" s="1043"/>
      <c r="BX343" s="1043"/>
      <c r="BY343" s="1044"/>
      <c r="BZ343" s="1044"/>
      <c r="CA343" s="1044"/>
      <c r="CB343" s="1044"/>
      <c r="CC343" s="1044"/>
      <c r="CD343" s="1044"/>
      <c r="CE343" s="1044"/>
      <c r="CF343" s="1044"/>
      <c r="CG343" s="1044"/>
      <c r="CH343" s="1044"/>
      <c r="CI343" s="1044"/>
      <c r="CJ343" s="1044"/>
      <c r="CK343" s="1044"/>
      <c r="CL343" s="1044"/>
      <c r="CM343" s="1044"/>
      <c r="CN343" s="1044"/>
      <c r="CO343" s="1044"/>
      <c r="CP343" s="1044"/>
      <c r="CQ343" s="1044"/>
      <c r="CR343" s="1044"/>
      <c r="CS343" s="1044"/>
      <c r="CT343" s="1044"/>
      <c r="CU343" s="1044"/>
      <c r="CV343" s="1044"/>
      <c r="CW343" s="1044"/>
      <c r="CX343" s="1044"/>
      <c r="CY343" s="1044"/>
      <c r="CZ343" s="1045"/>
    </row>
    <row r="344" s="133" customFormat="true" ht="15" customHeight="true" x14ac:dyDescent="0.2">
      <c r="A344" s="1318"/>
      <c r="B344" s="161" t="s">
        <v>48</v>
      </c>
      <c r="C344" s="521">
        <v>18.707015130674005</v>
      </c>
      <c r="D344" s="540">
        <v>10.897435897435898</v>
      </c>
      <c r="E344" s="540">
        <v>7.4766355140186906</v>
      </c>
      <c r="F344" s="540">
        <v>3.1890660592255129</v>
      </c>
      <c r="G344" s="558">
        <v>2.7522935779816518</v>
      </c>
      <c r="H344" s="576">
        <v>15.714285714285714</v>
      </c>
      <c r="I344" s="540">
        <v>5.5555555555555554</v>
      </c>
      <c r="J344" s="540">
        <v>1.5503875968992249</v>
      </c>
      <c r="K344" s="540">
        <v>2.34375</v>
      </c>
      <c r="L344" s="558">
        <v>2.4793388429752068</v>
      </c>
      <c r="M344" s="576">
        <v>19.124797406807133</v>
      </c>
      <c r="N344" s="540">
        <v>11.661807580174926</v>
      </c>
      <c r="O344" s="540">
        <v>8.8888888888888893</v>
      </c>
      <c r="P344" s="540">
        <v>4.3771043771043772</v>
      </c>
      <c r="Q344" s="558">
        <v>3.1914893617021276</v>
      </c>
      <c r="R344" s="576">
        <v>7.7611940298507456</v>
      </c>
      <c r="S344" s="540">
        <v>16.492146596858639</v>
      </c>
      <c r="T344" s="540">
        <v>12.883435582822086</v>
      </c>
      <c r="U344" s="540">
        <v>8.0843585237258342</v>
      </c>
      <c r="V344" s="830">
        <v>8.9583333333333339</v>
      </c>
      <c r="W344" s="910"/>
      <c r="X344" s="910"/>
      <c r="Y344" s="911"/>
      <c r="Z344" s="911"/>
      <c r="AA344" s="911"/>
      <c r="AB344" s="911"/>
      <c r="AC344" s="911"/>
      <c r="AD344" s="911"/>
      <c r="AE344" s="911"/>
      <c r="AF344" s="911"/>
      <c r="AG344" s="911"/>
      <c r="AH344" s="911"/>
      <c r="AI344" s="911"/>
      <c r="AJ344" s="911"/>
      <c r="AK344" s="911"/>
      <c r="AL344" s="911"/>
      <c r="AM344" s="911"/>
      <c r="AN344" s="911"/>
      <c r="AO344" s="911"/>
      <c r="AP344" s="911"/>
      <c r="AQ344" s="911"/>
      <c r="AR344" s="911"/>
      <c r="AS344" s="911"/>
      <c r="AT344" s="911"/>
      <c r="AU344" s="911"/>
      <c r="AV344" s="911"/>
      <c r="AW344" s="911"/>
      <c r="AX344" s="911"/>
      <c r="AY344" s="911"/>
      <c r="AZ344" s="232"/>
      <c r="BA344" s="1328"/>
      <c r="BB344" s="180" t="s">
        <v>48</v>
      </c>
      <c r="BC344" s="623">
        <v>136</v>
      </c>
      <c r="BD344" s="641">
        <v>51</v>
      </c>
      <c r="BE344" s="641">
        <v>32</v>
      </c>
      <c r="BF344" s="641">
        <v>14</v>
      </c>
      <c r="BG344" s="659">
        <v>12</v>
      </c>
      <c r="BH344" s="677">
        <v>22</v>
      </c>
      <c r="BI344" s="641">
        <v>7</v>
      </c>
      <c r="BJ344" s="641">
        <v>2</v>
      </c>
      <c r="BK344" s="641">
        <v>3</v>
      </c>
      <c r="BL344" s="659">
        <v>3</v>
      </c>
      <c r="BM344" s="677">
        <v>118</v>
      </c>
      <c r="BN344" s="641">
        <v>40</v>
      </c>
      <c r="BO344" s="641">
        <v>28</v>
      </c>
      <c r="BP344" s="641">
        <v>13</v>
      </c>
      <c r="BQ344" s="659">
        <v>9</v>
      </c>
      <c r="BR344" s="677">
        <v>26</v>
      </c>
      <c r="BS344" s="641">
        <v>63</v>
      </c>
      <c r="BT344" s="641">
        <v>21</v>
      </c>
      <c r="BU344" s="641">
        <v>92</v>
      </c>
      <c r="BV344" s="949">
        <v>43</v>
      </c>
      <c r="BW344" s="1043"/>
      <c r="BX344" s="1043"/>
      <c r="BY344" s="1044"/>
      <c r="BZ344" s="1044"/>
      <c r="CA344" s="1044"/>
      <c r="CB344" s="1044"/>
      <c r="CC344" s="1044"/>
      <c r="CD344" s="1044"/>
      <c r="CE344" s="1044"/>
      <c r="CF344" s="1044"/>
      <c r="CG344" s="1044"/>
      <c r="CH344" s="1044"/>
      <c r="CI344" s="1044"/>
      <c r="CJ344" s="1044"/>
      <c r="CK344" s="1044"/>
      <c r="CL344" s="1044"/>
      <c r="CM344" s="1044"/>
      <c r="CN344" s="1044"/>
      <c r="CO344" s="1044"/>
      <c r="CP344" s="1044"/>
      <c r="CQ344" s="1044"/>
      <c r="CR344" s="1044"/>
      <c r="CS344" s="1044"/>
      <c r="CT344" s="1044"/>
      <c r="CU344" s="1044"/>
      <c r="CV344" s="1044"/>
      <c r="CW344" s="1044"/>
      <c r="CX344" s="1044"/>
      <c r="CY344" s="1044"/>
      <c r="CZ344" s="1045"/>
    </row>
    <row r="345" s="133" customFormat="true" ht="15" customHeight="true" x14ac:dyDescent="0.2">
      <c r="A345" s="1318" t="s">
        <v>144</v>
      </c>
      <c r="B345" s="161" t="s">
        <v>49</v>
      </c>
      <c r="C345" s="521">
        <v>41.540577716643739</v>
      </c>
      <c r="D345" s="540">
        <v>58.974358974358978</v>
      </c>
      <c r="E345" s="540">
        <v>70.09345794392523</v>
      </c>
      <c r="F345" s="540">
        <v>81.548974943052386</v>
      </c>
      <c r="G345" s="558">
        <v>88.302752293577981</v>
      </c>
      <c r="H345" s="576">
        <v>52.142857142857146</v>
      </c>
      <c r="I345" s="540">
        <v>77.777777777777786</v>
      </c>
      <c r="J345" s="540">
        <v>86.04651162790698</v>
      </c>
      <c r="K345" s="540">
        <v>87.5</v>
      </c>
      <c r="L345" s="558">
        <v>92.561983471074385</v>
      </c>
      <c r="M345" s="576">
        <v>40.356564019448946</v>
      </c>
      <c r="N345" s="540">
        <v>56.559766763848394</v>
      </c>
      <c r="O345" s="540">
        <v>66.349206349206341</v>
      </c>
      <c r="P345" s="540">
        <v>74.747474747474755</v>
      </c>
      <c r="Q345" s="558">
        <v>85.460992907801412</v>
      </c>
      <c r="R345" s="576">
        <v>57.910447761194028</v>
      </c>
      <c r="S345" s="540">
        <v>50.785340314136128</v>
      </c>
      <c r="T345" s="540">
        <v>47.239263803680984</v>
      </c>
      <c r="U345" s="540">
        <v>73.725834797891025</v>
      </c>
      <c r="V345" s="830">
        <v>66.041666666666671</v>
      </c>
      <c r="W345" s="910"/>
      <c r="X345" s="910"/>
      <c r="Y345" s="911"/>
      <c r="Z345" s="911"/>
      <c r="AA345" s="911"/>
      <c r="AB345" s="911"/>
      <c r="AC345" s="911"/>
      <c r="AD345" s="911"/>
      <c r="AE345" s="911"/>
      <c r="AF345" s="911"/>
      <c r="AG345" s="911"/>
      <c r="AH345" s="911"/>
      <c r="AI345" s="911"/>
      <c r="AJ345" s="911"/>
      <c r="AK345" s="911"/>
      <c r="AL345" s="911"/>
      <c r="AM345" s="911"/>
      <c r="AN345" s="911"/>
      <c r="AO345" s="911"/>
      <c r="AP345" s="911"/>
      <c r="AQ345" s="911"/>
      <c r="AR345" s="911"/>
      <c r="AS345" s="911"/>
      <c r="AT345" s="911"/>
      <c r="AU345" s="911"/>
      <c r="AV345" s="911"/>
      <c r="AW345" s="911"/>
      <c r="AX345" s="911"/>
      <c r="AY345" s="911"/>
      <c r="AZ345" s="232"/>
      <c r="BA345" s="1320" t="s">
        <v>150</v>
      </c>
      <c r="BB345" s="180" t="s">
        <v>49</v>
      </c>
      <c r="BC345" s="623">
        <v>302</v>
      </c>
      <c r="BD345" s="641">
        <v>276</v>
      </c>
      <c r="BE345" s="641">
        <v>300</v>
      </c>
      <c r="BF345" s="641">
        <v>358</v>
      </c>
      <c r="BG345" s="659">
        <v>385</v>
      </c>
      <c r="BH345" s="677">
        <v>73</v>
      </c>
      <c r="BI345" s="641">
        <v>98</v>
      </c>
      <c r="BJ345" s="641">
        <v>111</v>
      </c>
      <c r="BK345" s="641">
        <v>112</v>
      </c>
      <c r="BL345" s="659">
        <v>112</v>
      </c>
      <c r="BM345" s="677">
        <v>249</v>
      </c>
      <c r="BN345" s="641">
        <v>194</v>
      </c>
      <c r="BO345" s="641">
        <v>209</v>
      </c>
      <c r="BP345" s="641">
        <v>222</v>
      </c>
      <c r="BQ345" s="659">
        <v>241</v>
      </c>
      <c r="BR345" s="677">
        <v>194</v>
      </c>
      <c r="BS345" s="641">
        <v>194</v>
      </c>
      <c r="BT345" s="641">
        <v>77</v>
      </c>
      <c r="BU345" s="641">
        <v>839</v>
      </c>
      <c r="BV345" s="949">
        <v>317</v>
      </c>
      <c r="BW345" s="1043"/>
      <c r="BX345" s="1043"/>
      <c r="BY345" s="1044"/>
      <c r="BZ345" s="1044"/>
      <c r="CA345" s="1044"/>
      <c r="CB345" s="1044"/>
      <c r="CC345" s="1044"/>
      <c r="CD345" s="1044"/>
      <c r="CE345" s="1044"/>
      <c r="CF345" s="1044"/>
      <c r="CG345" s="1044"/>
      <c r="CH345" s="1044"/>
      <c r="CI345" s="1044"/>
      <c r="CJ345" s="1044"/>
      <c r="CK345" s="1044"/>
      <c r="CL345" s="1044"/>
      <c r="CM345" s="1044"/>
      <c r="CN345" s="1044"/>
      <c r="CO345" s="1044"/>
      <c r="CP345" s="1044"/>
      <c r="CQ345" s="1044"/>
      <c r="CR345" s="1044"/>
      <c r="CS345" s="1044"/>
      <c r="CT345" s="1044"/>
      <c r="CU345" s="1044"/>
      <c r="CV345" s="1044"/>
      <c r="CW345" s="1044"/>
      <c r="CX345" s="1044"/>
      <c r="CY345" s="1044"/>
      <c r="CZ345" s="1045"/>
    </row>
    <row r="346" s="133" customFormat="true" ht="15" customHeight="true" x14ac:dyDescent="0.2">
      <c r="A346" s="1318"/>
      <c r="B346" s="161" t="s">
        <v>48</v>
      </c>
      <c r="C346" s="521">
        <v>58.459422283356254</v>
      </c>
      <c r="D346" s="540">
        <v>41.025641025641022</v>
      </c>
      <c r="E346" s="540">
        <v>29.906542056074763</v>
      </c>
      <c r="F346" s="540">
        <v>18.451025056947611</v>
      </c>
      <c r="G346" s="558">
        <v>11.697247706422019</v>
      </c>
      <c r="H346" s="576">
        <v>47.857142857142861</v>
      </c>
      <c r="I346" s="540">
        <v>22.222222222222221</v>
      </c>
      <c r="J346" s="540">
        <v>13.953488372093023</v>
      </c>
      <c r="K346" s="540">
        <v>12.5</v>
      </c>
      <c r="L346" s="558">
        <v>7.4380165289256199</v>
      </c>
      <c r="M346" s="576">
        <v>59.643435980551054</v>
      </c>
      <c r="N346" s="540">
        <v>43.440233236151606</v>
      </c>
      <c r="O346" s="540">
        <v>33.650793650793652</v>
      </c>
      <c r="P346" s="540">
        <v>25.252525252525253</v>
      </c>
      <c r="Q346" s="558">
        <v>14.539007092198581</v>
      </c>
      <c r="R346" s="576">
        <v>42.089552238805972</v>
      </c>
      <c r="S346" s="540">
        <v>49.214659685863879</v>
      </c>
      <c r="T346" s="540">
        <v>52.760736196319016</v>
      </c>
      <c r="U346" s="540">
        <v>26.274165202108961</v>
      </c>
      <c r="V346" s="830">
        <v>33.958333333333336</v>
      </c>
      <c r="W346" s="910"/>
      <c r="X346" s="910"/>
      <c r="Y346" s="911"/>
      <c r="Z346" s="911"/>
      <c r="AA346" s="911"/>
      <c r="AB346" s="911"/>
      <c r="AC346" s="911"/>
      <c r="AD346" s="911"/>
      <c r="AE346" s="911"/>
      <c r="AF346" s="911"/>
      <c r="AG346" s="911"/>
      <c r="AH346" s="911"/>
      <c r="AI346" s="911"/>
      <c r="AJ346" s="911"/>
      <c r="AK346" s="911"/>
      <c r="AL346" s="911"/>
      <c r="AM346" s="911"/>
      <c r="AN346" s="911"/>
      <c r="AO346" s="911"/>
      <c r="AP346" s="911"/>
      <c r="AQ346" s="911"/>
      <c r="AR346" s="911"/>
      <c r="AS346" s="911"/>
      <c r="AT346" s="911"/>
      <c r="AU346" s="911"/>
      <c r="AV346" s="911"/>
      <c r="AW346" s="911"/>
      <c r="AX346" s="911"/>
      <c r="AY346" s="911"/>
      <c r="AZ346" s="232"/>
      <c r="BA346" s="1328"/>
      <c r="BB346" s="180" t="s">
        <v>48</v>
      </c>
      <c r="BC346" s="623">
        <v>425</v>
      </c>
      <c r="BD346" s="641">
        <v>192</v>
      </c>
      <c r="BE346" s="641">
        <v>128</v>
      </c>
      <c r="BF346" s="641">
        <v>81</v>
      </c>
      <c r="BG346" s="659">
        <v>51</v>
      </c>
      <c r="BH346" s="677">
        <v>67</v>
      </c>
      <c r="BI346" s="641">
        <v>28</v>
      </c>
      <c r="BJ346" s="641">
        <v>18</v>
      </c>
      <c r="BK346" s="641">
        <v>16</v>
      </c>
      <c r="BL346" s="659">
        <v>9</v>
      </c>
      <c r="BM346" s="677">
        <v>368</v>
      </c>
      <c r="BN346" s="641">
        <v>149</v>
      </c>
      <c r="BO346" s="641">
        <v>106</v>
      </c>
      <c r="BP346" s="641">
        <v>75</v>
      </c>
      <c r="BQ346" s="659">
        <v>41</v>
      </c>
      <c r="BR346" s="677">
        <v>141</v>
      </c>
      <c r="BS346" s="641">
        <v>188</v>
      </c>
      <c r="BT346" s="641">
        <v>86</v>
      </c>
      <c r="BU346" s="641">
        <v>299</v>
      </c>
      <c r="BV346" s="949">
        <v>163</v>
      </c>
      <c r="BW346" s="1043"/>
      <c r="BX346" s="1043"/>
      <c r="BY346" s="1044"/>
      <c r="BZ346" s="1044"/>
      <c r="CA346" s="1044"/>
      <c r="CB346" s="1044"/>
      <c r="CC346" s="1044"/>
      <c r="CD346" s="1044"/>
      <c r="CE346" s="1044"/>
      <c r="CF346" s="1044"/>
      <c r="CG346" s="1044"/>
      <c r="CH346" s="1044"/>
      <c r="CI346" s="1044"/>
      <c r="CJ346" s="1044"/>
      <c r="CK346" s="1044"/>
      <c r="CL346" s="1044"/>
      <c r="CM346" s="1044"/>
      <c r="CN346" s="1044"/>
      <c r="CO346" s="1044"/>
      <c r="CP346" s="1044"/>
      <c r="CQ346" s="1044"/>
      <c r="CR346" s="1044"/>
      <c r="CS346" s="1044"/>
      <c r="CT346" s="1044"/>
      <c r="CU346" s="1044"/>
      <c r="CV346" s="1044"/>
      <c r="CW346" s="1044"/>
      <c r="CX346" s="1044"/>
      <c r="CY346" s="1044"/>
      <c r="CZ346" s="1045"/>
    </row>
    <row r="347" s="133" customFormat="true" ht="15" customHeight="true" x14ac:dyDescent="0.2">
      <c r="A347" s="1318" t="s">
        <v>145</v>
      </c>
      <c r="B347" s="161" t="s">
        <v>49</v>
      </c>
      <c r="C347" s="521">
        <v>36.176066024759287</v>
      </c>
      <c r="D347" s="540">
        <v>56.623931623931625</v>
      </c>
      <c r="E347" s="540">
        <v>66.822429906542055</v>
      </c>
      <c r="F347" s="540">
        <v>80.637813211845099</v>
      </c>
      <c r="G347" s="558">
        <v>87.614678899082563</v>
      </c>
      <c r="H347" s="576">
        <v>46.428571428571431</v>
      </c>
      <c r="I347" s="540">
        <v>76.984126984126988</v>
      </c>
      <c r="J347" s="540">
        <v>86.04651162790698</v>
      </c>
      <c r="K347" s="540">
        <v>85.9375</v>
      </c>
      <c r="L347" s="558">
        <v>90.082644628099175</v>
      </c>
      <c r="M347" s="576">
        <v>35.332252836304704</v>
      </c>
      <c r="N347" s="540">
        <v>53.644314868804663</v>
      </c>
      <c r="O347" s="540">
        <v>62.857142857142854</v>
      </c>
      <c r="P347" s="540">
        <v>73.400673400673398</v>
      </c>
      <c r="Q347" s="558">
        <v>85.106382978723403</v>
      </c>
      <c r="R347" s="576">
        <v>55.522388059701491</v>
      </c>
      <c r="S347" s="540">
        <v>45.287958115183244</v>
      </c>
      <c r="T347" s="540">
        <v>42.944785276073624</v>
      </c>
      <c r="U347" s="540">
        <v>71.441124780316343</v>
      </c>
      <c r="V347" s="830">
        <v>64.166666666666671</v>
      </c>
      <c r="W347" s="910"/>
      <c r="X347" s="910"/>
      <c r="Y347" s="911"/>
      <c r="Z347" s="911"/>
      <c r="AA347" s="911"/>
      <c r="AB347" s="911"/>
      <c r="AC347" s="911"/>
      <c r="AD347" s="911"/>
      <c r="AE347" s="911"/>
      <c r="AF347" s="911"/>
      <c r="AG347" s="911"/>
      <c r="AH347" s="911"/>
      <c r="AI347" s="911"/>
      <c r="AJ347" s="911"/>
      <c r="AK347" s="911"/>
      <c r="AL347" s="911"/>
      <c r="AM347" s="911"/>
      <c r="AN347" s="911"/>
      <c r="AO347" s="911"/>
      <c r="AP347" s="911"/>
      <c r="AQ347" s="911"/>
      <c r="AR347" s="911"/>
      <c r="AS347" s="911"/>
      <c r="AT347" s="911"/>
      <c r="AU347" s="911"/>
      <c r="AV347" s="911"/>
      <c r="AW347" s="911"/>
      <c r="AX347" s="911"/>
      <c r="AY347" s="911"/>
      <c r="AZ347" s="232"/>
      <c r="BA347" s="1320" t="s">
        <v>151</v>
      </c>
      <c r="BB347" s="180" t="s">
        <v>49</v>
      </c>
      <c r="BC347" s="623">
        <v>263</v>
      </c>
      <c r="BD347" s="641">
        <v>265</v>
      </c>
      <c r="BE347" s="641">
        <v>286</v>
      </c>
      <c r="BF347" s="641">
        <v>354</v>
      </c>
      <c r="BG347" s="659">
        <v>382</v>
      </c>
      <c r="BH347" s="677">
        <v>65</v>
      </c>
      <c r="BI347" s="641">
        <v>97</v>
      </c>
      <c r="BJ347" s="641">
        <v>111</v>
      </c>
      <c r="BK347" s="641">
        <v>110</v>
      </c>
      <c r="BL347" s="659">
        <v>109</v>
      </c>
      <c r="BM347" s="677">
        <v>218</v>
      </c>
      <c r="BN347" s="641">
        <v>184</v>
      </c>
      <c r="BO347" s="641">
        <v>198</v>
      </c>
      <c r="BP347" s="641">
        <v>218</v>
      </c>
      <c r="BQ347" s="659">
        <v>240</v>
      </c>
      <c r="BR347" s="677">
        <v>186</v>
      </c>
      <c r="BS347" s="641">
        <v>173</v>
      </c>
      <c r="BT347" s="641">
        <v>70</v>
      </c>
      <c r="BU347" s="641">
        <v>813</v>
      </c>
      <c r="BV347" s="949">
        <v>308</v>
      </c>
      <c r="BW347" s="1043"/>
      <c r="BX347" s="1043"/>
      <c r="BY347" s="1044"/>
      <c r="BZ347" s="1044"/>
      <c r="CA347" s="1044"/>
      <c r="CB347" s="1044"/>
      <c r="CC347" s="1044"/>
      <c r="CD347" s="1044"/>
      <c r="CE347" s="1044"/>
      <c r="CF347" s="1044"/>
      <c r="CG347" s="1044"/>
      <c r="CH347" s="1044"/>
      <c r="CI347" s="1044"/>
      <c r="CJ347" s="1044"/>
      <c r="CK347" s="1044"/>
      <c r="CL347" s="1044"/>
      <c r="CM347" s="1044"/>
      <c r="CN347" s="1044"/>
      <c r="CO347" s="1044"/>
      <c r="CP347" s="1044"/>
      <c r="CQ347" s="1044"/>
      <c r="CR347" s="1044"/>
      <c r="CS347" s="1044"/>
      <c r="CT347" s="1044"/>
      <c r="CU347" s="1044"/>
      <c r="CV347" s="1044"/>
      <c r="CW347" s="1044"/>
      <c r="CX347" s="1044"/>
      <c r="CY347" s="1044"/>
      <c r="CZ347" s="1045"/>
    </row>
    <row r="348" s="133" customFormat="true" ht="15" customHeight="true" x14ac:dyDescent="0.2">
      <c r="A348" s="1318"/>
      <c r="B348" s="161" t="s">
        <v>48</v>
      </c>
      <c r="C348" s="521">
        <v>63.823933975240706</v>
      </c>
      <c r="D348" s="540">
        <v>43.376068376068375</v>
      </c>
      <c r="E348" s="540">
        <v>33.177570093457945</v>
      </c>
      <c r="F348" s="540">
        <v>19.362186788154897</v>
      </c>
      <c r="G348" s="558">
        <v>12.385321100917432</v>
      </c>
      <c r="H348" s="576">
        <v>53.571428571428569</v>
      </c>
      <c r="I348" s="540">
        <v>23.015873015873016</v>
      </c>
      <c r="J348" s="540">
        <v>13.953488372093023</v>
      </c>
      <c r="K348" s="540">
        <v>14.0625</v>
      </c>
      <c r="L348" s="558">
        <v>9.9173553719008272</v>
      </c>
      <c r="M348" s="576">
        <v>64.667747163695296</v>
      </c>
      <c r="N348" s="540">
        <v>46.355685131195337</v>
      </c>
      <c r="O348" s="540">
        <v>37.142857142857146</v>
      </c>
      <c r="P348" s="540">
        <v>26.599326599326602</v>
      </c>
      <c r="Q348" s="558">
        <v>14.893617021276595</v>
      </c>
      <c r="R348" s="576">
        <v>44.477611940298509</v>
      </c>
      <c r="S348" s="540">
        <v>54.712041884816756</v>
      </c>
      <c r="T348" s="540">
        <v>57.055214723926383</v>
      </c>
      <c r="U348" s="540">
        <v>28.558875219683657</v>
      </c>
      <c r="V348" s="830">
        <v>35.833333333333336</v>
      </c>
      <c r="W348" s="910"/>
      <c r="X348" s="910"/>
      <c r="Y348" s="911"/>
      <c r="Z348" s="911"/>
      <c r="AA348" s="911"/>
      <c r="AB348" s="911"/>
      <c r="AC348" s="911"/>
      <c r="AD348" s="911"/>
      <c r="AE348" s="911"/>
      <c r="AF348" s="911"/>
      <c r="AG348" s="911"/>
      <c r="AH348" s="911"/>
      <c r="AI348" s="911"/>
      <c r="AJ348" s="911"/>
      <c r="AK348" s="911"/>
      <c r="AL348" s="911"/>
      <c r="AM348" s="911"/>
      <c r="AN348" s="911"/>
      <c r="AO348" s="911"/>
      <c r="AP348" s="911"/>
      <c r="AQ348" s="911"/>
      <c r="AR348" s="911"/>
      <c r="AS348" s="911"/>
      <c r="AT348" s="911"/>
      <c r="AU348" s="911"/>
      <c r="AV348" s="911"/>
      <c r="AW348" s="911"/>
      <c r="AX348" s="911"/>
      <c r="AY348" s="911"/>
      <c r="AZ348" s="232"/>
      <c r="BA348" s="1328"/>
      <c r="BB348" s="180" t="s">
        <v>48</v>
      </c>
      <c r="BC348" s="623">
        <v>464</v>
      </c>
      <c r="BD348" s="641">
        <v>203</v>
      </c>
      <c r="BE348" s="641">
        <v>142</v>
      </c>
      <c r="BF348" s="641">
        <v>85</v>
      </c>
      <c r="BG348" s="659">
        <v>54</v>
      </c>
      <c r="BH348" s="677">
        <v>75</v>
      </c>
      <c r="BI348" s="641">
        <v>29</v>
      </c>
      <c r="BJ348" s="641">
        <v>18</v>
      </c>
      <c r="BK348" s="641">
        <v>18</v>
      </c>
      <c r="BL348" s="659">
        <v>12</v>
      </c>
      <c r="BM348" s="677">
        <v>399</v>
      </c>
      <c r="BN348" s="641">
        <v>159</v>
      </c>
      <c r="BO348" s="641">
        <v>117</v>
      </c>
      <c r="BP348" s="641">
        <v>79</v>
      </c>
      <c r="BQ348" s="659">
        <v>42</v>
      </c>
      <c r="BR348" s="677">
        <v>149</v>
      </c>
      <c r="BS348" s="641">
        <v>209</v>
      </c>
      <c r="BT348" s="641">
        <v>93</v>
      </c>
      <c r="BU348" s="641">
        <v>325</v>
      </c>
      <c r="BV348" s="949">
        <v>172</v>
      </c>
      <c r="BW348" s="1043"/>
      <c r="BX348" s="1043"/>
      <c r="BY348" s="1044"/>
      <c r="BZ348" s="1044"/>
      <c r="CA348" s="1044"/>
      <c r="CB348" s="1044"/>
      <c r="CC348" s="1044"/>
      <c r="CD348" s="1044"/>
      <c r="CE348" s="1044"/>
      <c r="CF348" s="1044"/>
      <c r="CG348" s="1044"/>
      <c r="CH348" s="1044"/>
      <c r="CI348" s="1044"/>
      <c r="CJ348" s="1044"/>
      <c r="CK348" s="1044"/>
      <c r="CL348" s="1044"/>
      <c r="CM348" s="1044"/>
      <c r="CN348" s="1044"/>
      <c r="CO348" s="1044"/>
      <c r="CP348" s="1044"/>
      <c r="CQ348" s="1044"/>
      <c r="CR348" s="1044"/>
      <c r="CS348" s="1044"/>
      <c r="CT348" s="1044"/>
      <c r="CU348" s="1044"/>
      <c r="CV348" s="1044"/>
      <c r="CW348" s="1044"/>
      <c r="CX348" s="1044"/>
      <c r="CY348" s="1044"/>
      <c r="CZ348" s="1045"/>
    </row>
    <row r="349" s="133" customFormat="true" ht="15" customHeight="true" x14ac:dyDescent="0.2">
      <c r="A349" s="1318" t="s">
        <v>146</v>
      </c>
      <c r="B349" s="161" t="s">
        <v>49</v>
      </c>
      <c r="C349" s="521">
        <v>98.899587345254474</v>
      </c>
      <c r="D349" s="540">
        <v>98.71794871794873</v>
      </c>
      <c r="E349" s="540">
        <v>98.831775700934571</v>
      </c>
      <c r="F349" s="540">
        <v>99.088838268792713</v>
      </c>
      <c r="G349" s="558">
        <v>99.311926605504581</v>
      </c>
      <c r="H349" s="576">
        <v>97.857142857142847</v>
      </c>
      <c r="I349" s="540">
        <v>98.412698412698404</v>
      </c>
      <c r="J349" s="540">
        <v>100</v>
      </c>
      <c r="K349" s="540">
        <v>100</v>
      </c>
      <c r="L349" s="558">
        <v>100</v>
      </c>
      <c r="M349" s="576">
        <v>98.865478119935162</v>
      </c>
      <c r="N349" s="540">
        <v>99.125364431486886</v>
      </c>
      <c r="O349" s="540">
        <v>98.730158730158735</v>
      </c>
      <c r="P349" s="540">
        <v>98.653198653198643</v>
      </c>
      <c r="Q349" s="558">
        <v>98.936170212765958</v>
      </c>
      <c r="R349" s="576">
        <v>99.701492537313428</v>
      </c>
      <c r="S349" s="540">
        <v>99.476439790575924</v>
      </c>
      <c r="T349" s="540">
        <v>98.159509202453989</v>
      </c>
      <c r="U349" s="540">
        <v>98.594024604569412</v>
      </c>
      <c r="V349" s="830">
        <v>99.166666666666671</v>
      </c>
      <c r="W349" s="910"/>
      <c r="X349" s="910"/>
      <c r="Y349" s="911"/>
      <c r="Z349" s="911"/>
      <c r="AA349" s="911"/>
      <c r="AB349" s="911"/>
      <c r="AC349" s="911"/>
      <c r="AD349" s="911"/>
      <c r="AE349" s="911"/>
      <c r="AF349" s="911"/>
      <c r="AG349" s="911"/>
      <c r="AH349" s="911"/>
      <c r="AI349" s="911"/>
      <c r="AJ349" s="911"/>
      <c r="AK349" s="911"/>
      <c r="AL349" s="911"/>
      <c r="AM349" s="911"/>
      <c r="AN349" s="911"/>
      <c r="AO349" s="911"/>
      <c r="AP349" s="911"/>
      <c r="AQ349" s="911"/>
      <c r="AR349" s="911"/>
      <c r="AS349" s="911"/>
      <c r="AT349" s="911"/>
      <c r="AU349" s="911"/>
      <c r="AV349" s="911"/>
      <c r="AW349" s="911"/>
      <c r="AX349" s="911"/>
      <c r="AY349" s="911"/>
      <c r="AZ349" s="232"/>
      <c r="BA349" s="1320" t="s">
        <v>152</v>
      </c>
      <c r="BB349" s="180" t="s">
        <v>49</v>
      </c>
      <c r="BC349" s="623">
        <v>719</v>
      </c>
      <c r="BD349" s="641">
        <v>462</v>
      </c>
      <c r="BE349" s="641">
        <v>423</v>
      </c>
      <c r="BF349" s="641">
        <v>435</v>
      </c>
      <c r="BG349" s="659">
        <v>433</v>
      </c>
      <c r="BH349" s="677">
        <v>137</v>
      </c>
      <c r="BI349" s="641">
        <v>124</v>
      </c>
      <c r="BJ349" s="641">
        <v>129</v>
      </c>
      <c r="BK349" s="641">
        <v>128</v>
      </c>
      <c r="BL349" s="659">
        <v>121</v>
      </c>
      <c r="BM349" s="677">
        <v>610</v>
      </c>
      <c r="BN349" s="641">
        <v>340</v>
      </c>
      <c r="BO349" s="641">
        <v>311</v>
      </c>
      <c r="BP349" s="641">
        <v>293</v>
      </c>
      <c r="BQ349" s="659">
        <v>279</v>
      </c>
      <c r="BR349" s="677">
        <v>334</v>
      </c>
      <c r="BS349" s="641">
        <v>380</v>
      </c>
      <c r="BT349" s="641">
        <v>160</v>
      </c>
      <c r="BU349" s="641">
        <v>1122</v>
      </c>
      <c r="BV349" s="949">
        <v>476</v>
      </c>
      <c r="BW349" s="1043"/>
      <c r="BX349" s="1043"/>
      <c r="BY349" s="1044"/>
      <c r="BZ349" s="1044"/>
      <c r="CA349" s="1044"/>
      <c r="CB349" s="1044"/>
      <c r="CC349" s="1044"/>
      <c r="CD349" s="1044"/>
      <c r="CE349" s="1044"/>
      <c r="CF349" s="1044"/>
      <c r="CG349" s="1044"/>
      <c r="CH349" s="1044"/>
      <c r="CI349" s="1044"/>
      <c r="CJ349" s="1044"/>
      <c r="CK349" s="1044"/>
      <c r="CL349" s="1044"/>
      <c r="CM349" s="1044"/>
      <c r="CN349" s="1044"/>
      <c r="CO349" s="1044"/>
      <c r="CP349" s="1044"/>
      <c r="CQ349" s="1044"/>
      <c r="CR349" s="1044"/>
      <c r="CS349" s="1044"/>
      <c r="CT349" s="1044"/>
      <c r="CU349" s="1044"/>
      <c r="CV349" s="1044"/>
      <c r="CW349" s="1044"/>
      <c r="CX349" s="1044"/>
      <c r="CY349" s="1044"/>
      <c r="CZ349" s="1045"/>
    </row>
    <row r="350" s="133" customFormat="true" ht="15" customHeight="true" x14ac:dyDescent="0.2">
      <c r="A350" s="1318"/>
      <c r="B350" s="161" t="s">
        <v>48</v>
      </c>
      <c r="C350" s="521">
        <v>1.1004126547455295</v>
      </c>
      <c r="D350" s="540">
        <v>1.2820512820512819</v>
      </c>
      <c r="E350" s="540">
        <v>1.1682242990654206</v>
      </c>
      <c r="F350" s="540">
        <v>0.91116173120728927</v>
      </c>
      <c r="G350" s="558">
        <v>0.68807339449541294</v>
      </c>
      <c r="H350" s="576">
        <v>2.1428571428571428</v>
      </c>
      <c r="I350" s="540">
        <v>1.5873015873015872</v>
      </c>
      <c r="J350" s="540">
        <v>0</v>
      </c>
      <c r="K350" s="540">
        <v>0</v>
      </c>
      <c r="L350" s="558">
        <v>0</v>
      </c>
      <c r="M350" s="576">
        <v>1.1345218800648298</v>
      </c>
      <c r="N350" s="540">
        <v>0.87463556851311952</v>
      </c>
      <c r="O350" s="540">
        <v>1.2698412698412698</v>
      </c>
      <c r="P350" s="540">
        <v>1.3468013468013467</v>
      </c>
      <c r="Q350" s="558">
        <v>1.0638297872340425</v>
      </c>
      <c r="R350" s="576">
        <v>0.29850746268656719</v>
      </c>
      <c r="S350" s="540">
        <v>0.52356020942408377</v>
      </c>
      <c r="T350" s="540">
        <v>1.8404907975460123</v>
      </c>
      <c r="U350" s="540">
        <v>1.4059753954305798</v>
      </c>
      <c r="V350" s="830">
        <v>0.83333333333333337</v>
      </c>
      <c r="W350" s="910"/>
      <c r="X350" s="910"/>
      <c r="Y350" s="911"/>
      <c r="Z350" s="911"/>
      <c r="AA350" s="911"/>
      <c r="AB350" s="911"/>
      <c r="AC350" s="911"/>
      <c r="AD350" s="911"/>
      <c r="AE350" s="911"/>
      <c r="AF350" s="911"/>
      <c r="AG350" s="911"/>
      <c r="AH350" s="911"/>
      <c r="AI350" s="911"/>
      <c r="AJ350" s="911"/>
      <c r="AK350" s="911"/>
      <c r="AL350" s="911"/>
      <c r="AM350" s="911"/>
      <c r="AN350" s="911"/>
      <c r="AO350" s="911"/>
      <c r="AP350" s="911"/>
      <c r="AQ350" s="911"/>
      <c r="AR350" s="911"/>
      <c r="AS350" s="911"/>
      <c r="AT350" s="911"/>
      <c r="AU350" s="911"/>
      <c r="AV350" s="911"/>
      <c r="AW350" s="911"/>
      <c r="AX350" s="911"/>
      <c r="AY350" s="911"/>
      <c r="AZ350" s="232"/>
      <c r="BA350" s="1328"/>
      <c r="BB350" s="180" t="s">
        <v>48</v>
      </c>
      <c r="BC350" s="623">
        <v>8</v>
      </c>
      <c r="BD350" s="641">
        <v>6</v>
      </c>
      <c r="BE350" s="641">
        <v>5</v>
      </c>
      <c r="BF350" s="641">
        <v>4</v>
      </c>
      <c r="BG350" s="659">
        <v>3</v>
      </c>
      <c r="BH350" s="677">
        <v>3</v>
      </c>
      <c r="BI350" s="641">
        <v>2</v>
      </c>
      <c r="BJ350" s="641">
        <v>0</v>
      </c>
      <c r="BK350" s="641">
        <v>0</v>
      </c>
      <c r="BL350" s="659">
        <v>0</v>
      </c>
      <c r="BM350" s="677">
        <v>7</v>
      </c>
      <c r="BN350" s="641">
        <v>3</v>
      </c>
      <c r="BO350" s="641">
        <v>4</v>
      </c>
      <c r="BP350" s="641">
        <v>4</v>
      </c>
      <c r="BQ350" s="659">
        <v>3</v>
      </c>
      <c r="BR350" s="677">
        <v>1</v>
      </c>
      <c r="BS350" s="641">
        <v>2</v>
      </c>
      <c r="BT350" s="641">
        <v>3</v>
      </c>
      <c r="BU350" s="641">
        <v>16</v>
      </c>
      <c r="BV350" s="949">
        <v>4</v>
      </c>
      <c r="BW350" s="1043"/>
      <c r="BX350" s="1043"/>
      <c r="BY350" s="1044"/>
      <c r="BZ350" s="1044"/>
      <c r="CA350" s="1044"/>
      <c r="CB350" s="1044"/>
      <c r="CC350" s="1044"/>
      <c r="CD350" s="1044"/>
      <c r="CE350" s="1044"/>
      <c r="CF350" s="1044"/>
      <c r="CG350" s="1044"/>
      <c r="CH350" s="1044"/>
      <c r="CI350" s="1044"/>
      <c r="CJ350" s="1044"/>
      <c r="CK350" s="1044"/>
      <c r="CL350" s="1044"/>
      <c r="CM350" s="1044"/>
      <c r="CN350" s="1044"/>
      <c r="CO350" s="1044"/>
      <c r="CP350" s="1044"/>
      <c r="CQ350" s="1044"/>
      <c r="CR350" s="1044"/>
      <c r="CS350" s="1044"/>
      <c r="CT350" s="1044"/>
      <c r="CU350" s="1044"/>
      <c r="CV350" s="1044"/>
      <c r="CW350" s="1044"/>
      <c r="CX350" s="1044"/>
      <c r="CY350" s="1044"/>
      <c r="CZ350" s="1045"/>
    </row>
    <row r="351" s="133" customFormat="true" ht="15" customHeight="true" x14ac:dyDescent="0.2">
      <c r="A351" s="1318" t="s">
        <v>147</v>
      </c>
      <c r="B351" s="161" t="s">
        <v>49</v>
      </c>
      <c r="C351" s="521">
        <v>82.393397524071531</v>
      </c>
      <c r="D351" s="540">
        <v>90.384615384615387</v>
      </c>
      <c r="E351" s="540">
        <v>93.45794392523365</v>
      </c>
      <c r="F351" s="540">
        <v>97.722095671981776</v>
      </c>
      <c r="G351" s="558">
        <v>97.935779816513758</v>
      </c>
      <c r="H351" s="576">
        <v>86.428571428571431</v>
      </c>
      <c r="I351" s="540">
        <v>96.031746031746039</v>
      </c>
      <c r="J351" s="540">
        <v>98.449612403100772</v>
      </c>
      <c r="K351" s="540">
        <v>97.65625</v>
      </c>
      <c r="L351" s="558">
        <v>97.52066115702479</v>
      </c>
      <c r="M351" s="576">
        <v>82.009724473257691</v>
      </c>
      <c r="N351" s="540">
        <v>89.212827988338191</v>
      </c>
      <c r="O351" s="540">
        <v>92.063492063492063</v>
      </c>
      <c r="P351" s="540">
        <v>96.969696969696969</v>
      </c>
      <c r="Q351" s="558">
        <v>97.872340425531917</v>
      </c>
      <c r="R351" s="576">
        <v>92.537313432835816</v>
      </c>
      <c r="S351" s="540">
        <v>84.031413612565444</v>
      </c>
      <c r="T351" s="540">
        <v>88.957055214723923</v>
      </c>
      <c r="U351" s="540">
        <v>93.23374340949033</v>
      </c>
      <c r="V351" s="830">
        <v>91.875</v>
      </c>
      <c r="W351" s="910"/>
      <c r="X351" s="910"/>
      <c r="Y351" s="911"/>
      <c r="Z351" s="911"/>
      <c r="AA351" s="911"/>
      <c r="AB351" s="911"/>
      <c r="AC351" s="911"/>
      <c r="AD351" s="911"/>
      <c r="AE351" s="911"/>
      <c r="AF351" s="911"/>
      <c r="AG351" s="911"/>
      <c r="AH351" s="911"/>
      <c r="AI351" s="911"/>
      <c r="AJ351" s="911"/>
      <c r="AK351" s="911"/>
      <c r="AL351" s="911"/>
      <c r="AM351" s="911"/>
      <c r="AN351" s="911"/>
      <c r="AO351" s="911"/>
      <c r="AP351" s="911"/>
      <c r="AQ351" s="911"/>
      <c r="AR351" s="911"/>
      <c r="AS351" s="911"/>
      <c r="AT351" s="911"/>
      <c r="AU351" s="911"/>
      <c r="AV351" s="911"/>
      <c r="AW351" s="911"/>
      <c r="AX351" s="911"/>
      <c r="AY351" s="911"/>
      <c r="AZ351" s="232"/>
      <c r="BA351" s="1320" t="s">
        <v>153</v>
      </c>
      <c r="BB351" s="180" t="s">
        <v>49</v>
      </c>
      <c r="BC351" s="623">
        <v>599</v>
      </c>
      <c r="BD351" s="641">
        <v>423</v>
      </c>
      <c r="BE351" s="641">
        <v>400</v>
      </c>
      <c r="BF351" s="641">
        <v>429</v>
      </c>
      <c r="BG351" s="659">
        <v>427</v>
      </c>
      <c r="BH351" s="677">
        <v>121</v>
      </c>
      <c r="BI351" s="641">
        <v>121</v>
      </c>
      <c r="BJ351" s="641">
        <v>127</v>
      </c>
      <c r="BK351" s="641">
        <v>125</v>
      </c>
      <c r="BL351" s="659">
        <v>118</v>
      </c>
      <c r="BM351" s="677">
        <v>506</v>
      </c>
      <c r="BN351" s="641">
        <v>306</v>
      </c>
      <c r="BO351" s="641">
        <v>290</v>
      </c>
      <c r="BP351" s="641">
        <v>288</v>
      </c>
      <c r="BQ351" s="659">
        <v>276</v>
      </c>
      <c r="BR351" s="677">
        <v>310</v>
      </c>
      <c r="BS351" s="641">
        <v>321</v>
      </c>
      <c r="BT351" s="641">
        <v>145</v>
      </c>
      <c r="BU351" s="641">
        <v>1061</v>
      </c>
      <c r="BV351" s="949">
        <v>441</v>
      </c>
      <c r="BW351" s="1043"/>
      <c r="BX351" s="1043"/>
      <c r="BY351" s="1044"/>
      <c r="BZ351" s="1044"/>
      <c r="CA351" s="1044"/>
      <c r="CB351" s="1044"/>
      <c r="CC351" s="1044"/>
      <c r="CD351" s="1044"/>
      <c r="CE351" s="1044"/>
      <c r="CF351" s="1044"/>
      <c r="CG351" s="1044"/>
      <c r="CH351" s="1044"/>
      <c r="CI351" s="1044"/>
      <c r="CJ351" s="1044"/>
      <c r="CK351" s="1044"/>
      <c r="CL351" s="1044"/>
      <c r="CM351" s="1044"/>
      <c r="CN351" s="1044"/>
      <c r="CO351" s="1044"/>
      <c r="CP351" s="1044"/>
      <c r="CQ351" s="1044"/>
      <c r="CR351" s="1044"/>
      <c r="CS351" s="1044"/>
      <c r="CT351" s="1044"/>
      <c r="CU351" s="1044"/>
      <c r="CV351" s="1044"/>
      <c r="CW351" s="1044"/>
      <c r="CX351" s="1044"/>
      <c r="CY351" s="1044"/>
      <c r="CZ351" s="1045"/>
    </row>
    <row r="352" s="133" customFormat="true" ht="15" customHeight="true" x14ac:dyDescent="0.2">
      <c r="A352" s="1318"/>
      <c r="B352" s="161" t="s">
        <v>48</v>
      </c>
      <c r="C352" s="521">
        <v>17.606602475928472</v>
      </c>
      <c r="D352" s="540">
        <v>9.6153846153846168</v>
      </c>
      <c r="E352" s="540">
        <v>6.5420560747663545</v>
      </c>
      <c r="F352" s="540">
        <v>2.2779043280182232</v>
      </c>
      <c r="G352" s="558">
        <v>2.0642201834862388</v>
      </c>
      <c r="H352" s="576">
        <v>13.571428571428571</v>
      </c>
      <c r="I352" s="540">
        <v>3.9682539682539679</v>
      </c>
      <c r="J352" s="540">
        <v>1.5503875968992249</v>
      </c>
      <c r="K352" s="540">
        <v>2.34375</v>
      </c>
      <c r="L352" s="558">
        <v>2.4793388429752068</v>
      </c>
      <c r="M352" s="576">
        <v>17.990275526742302</v>
      </c>
      <c r="N352" s="540">
        <v>10.787172011661808</v>
      </c>
      <c r="O352" s="540">
        <v>7.9365079365079358</v>
      </c>
      <c r="P352" s="540">
        <v>3.0303030303030303</v>
      </c>
      <c r="Q352" s="558">
        <v>2.1276595744680851</v>
      </c>
      <c r="R352" s="576">
        <v>7.4626865671641784</v>
      </c>
      <c r="S352" s="540">
        <v>15.968586387434556</v>
      </c>
      <c r="T352" s="540">
        <v>11.042944785276074</v>
      </c>
      <c r="U352" s="540">
        <v>6.7662565905096654</v>
      </c>
      <c r="V352" s="830">
        <v>8.125</v>
      </c>
      <c r="W352" s="910"/>
      <c r="X352" s="910"/>
      <c r="Y352" s="911"/>
      <c r="Z352" s="911"/>
      <c r="AA352" s="911"/>
      <c r="AB352" s="911"/>
      <c r="AC352" s="911"/>
      <c r="AD352" s="911"/>
      <c r="AE352" s="911"/>
      <c r="AF352" s="911"/>
      <c r="AG352" s="911"/>
      <c r="AH352" s="911"/>
      <c r="AI352" s="911"/>
      <c r="AJ352" s="911"/>
      <c r="AK352" s="911"/>
      <c r="AL352" s="911"/>
      <c r="AM352" s="911"/>
      <c r="AN352" s="911"/>
      <c r="AO352" s="911"/>
      <c r="AP352" s="911"/>
      <c r="AQ352" s="911"/>
      <c r="AR352" s="911"/>
      <c r="AS352" s="911"/>
      <c r="AT352" s="911"/>
      <c r="AU352" s="911"/>
      <c r="AV352" s="911"/>
      <c r="AW352" s="911"/>
      <c r="AX352" s="911"/>
      <c r="AY352" s="911"/>
      <c r="AZ352" s="232"/>
      <c r="BA352" s="1328"/>
      <c r="BB352" s="180" t="s">
        <v>48</v>
      </c>
      <c r="BC352" s="623">
        <v>128</v>
      </c>
      <c r="BD352" s="641">
        <v>45</v>
      </c>
      <c r="BE352" s="641">
        <v>28</v>
      </c>
      <c r="BF352" s="641">
        <v>10</v>
      </c>
      <c r="BG352" s="659">
        <v>9</v>
      </c>
      <c r="BH352" s="677">
        <v>19</v>
      </c>
      <c r="BI352" s="641">
        <v>5</v>
      </c>
      <c r="BJ352" s="641">
        <v>2</v>
      </c>
      <c r="BK352" s="641">
        <v>3</v>
      </c>
      <c r="BL352" s="659">
        <v>3</v>
      </c>
      <c r="BM352" s="677">
        <v>111</v>
      </c>
      <c r="BN352" s="641">
        <v>37</v>
      </c>
      <c r="BO352" s="641">
        <v>25</v>
      </c>
      <c r="BP352" s="641">
        <v>9</v>
      </c>
      <c r="BQ352" s="659">
        <v>6</v>
      </c>
      <c r="BR352" s="677">
        <v>25</v>
      </c>
      <c r="BS352" s="641">
        <v>61</v>
      </c>
      <c r="BT352" s="641">
        <v>18</v>
      </c>
      <c r="BU352" s="641">
        <v>77</v>
      </c>
      <c r="BV352" s="949">
        <v>39</v>
      </c>
      <c r="BW352" s="1043"/>
      <c r="BX352" s="1043"/>
      <c r="BY352" s="1044"/>
      <c r="BZ352" s="1044"/>
      <c r="CA352" s="1044"/>
      <c r="CB352" s="1044"/>
      <c r="CC352" s="1044"/>
      <c r="CD352" s="1044"/>
      <c r="CE352" s="1044"/>
      <c r="CF352" s="1044"/>
      <c r="CG352" s="1044"/>
      <c r="CH352" s="1044"/>
      <c r="CI352" s="1044"/>
      <c r="CJ352" s="1044"/>
      <c r="CK352" s="1044"/>
      <c r="CL352" s="1044"/>
      <c r="CM352" s="1044"/>
      <c r="CN352" s="1044"/>
      <c r="CO352" s="1044"/>
      <c r="CP352" s="1044"/>
      <c r="CQ352" s="1044"/>
      <c r="CR352" s="1044"/>
      <c r="CS352" s="1044"/>
      <c r="CT352" s="1044"/>
      <c r="CU352" s="1044"/>
      <c r="CV352" s="1044"/>
      <c r="CW352" s="1044"/>
      <c r="CX352" s="1044"/>
      <c r="CY352" s="1044"/>
      <c r="CZ352" s="1045"/>
    </row>
    <row r="353" s="133" customFormat="true" ht="15" customHeight="true" x14ac:dyDescent="0.2">
      <c r="A353" s="1318" t="s">
        <v>137</v>
      </c>
      <c r="B353" s="161" t="s">
        <v>49</v>
      </c>
      <c r="C353" s="521">
        <v>41.67812929848693</v>
      </c>
      <c r="D353" s="540">
        <v>60.042735042735039</v>
      </c>
      <c r="E353" s="540">
        <v>71.028037383177562</v>
      </c>
      <c r="F353" s="540">
        <v>82.460136674259672</v>
      </c>
      <c r="G353" s="558">
        <v>88.9908256880734</v>
      </c>
      <c r="H353" s="576">
        <v>53.571428571428569</v>
      </c>
      <c r="I353" s="540">
        <v>79.365079365079367</v>
      </c>
      <c r="J353" s="540">
        <v>86.04651162790698</v>
      </c>
      <c r="K353" s="540">
        <v>87.5</v>
      </c>
      <c r="L353" s="558">
        <v>92.561983471074385</v>
      </c>
      <c r="M353" s="576">
        <v>40.518638573743921</v>
      </c>
      <c r="N353" s="540">
        <v>57.142857142857139</v>
      </c>
      <c r="O353" s="540">
        <v>67.301587301587304</v>
      </c>
      <c r="P353" s="540">
        <v>76.094276094276097</v>
      </c>
      <c r="Q353" s="558">
        <v>86.524822695035468</v>
      </c>
      <c r="R353" s="576">
        <v>57.910447761194028</v>
      </c>
      <c r="S353" s="540">
        <v>51.047120418848166</v>
      </c>
      <c r="T353" s="540">
        <v>47.239263803680984</v>
      </c>
      <c r="U353" s="540">
        <v>74.868189806678387</v>
      </c>
      <c r="V353" s="830">
        <v>66.666666666666657</v>
      </c>
      <c r="W353" s="910"/>
      <c r="X353" s="910"/>
      <c r="Y353" s="911"/>
      <c r="Z353" s="911"/>
      <c r="AA353" s="911"/>
      <c r="AB353" s="911"/>
      <c r="AC353" s="911"/>
      <c r="AD353" s="911"/>
      <c r="AE353" s="911"/>
      <c r="AF353" s="911"/>
      <c r="AG353" s="911"/>
      <c r="AH353" s="911"/>
      <c r="AI353" s="911"/>
      <c r="AJ353" s="911"/>
      <c r="AK353" s="911"/>
      <c r="AL353" s="911"/>
      <c r="AM353" s="911"/>
      <c r="AN353" s="911"/>
      <c r="AO353" s="911"/>
      <c r="AP353" s="911"/>
      <c r="AQ353" s="911"/>
      <c r="AR353" s="911"/>
      <c r="AS353" s="911"/>
      <c r="AT353" s="911"/>
      <c r="AU353" s="911"/>
      <c r="AV353" s="911"/>
      <c r="AW353" s="911"/>
      <c r="AX353" s="911"/>
      <c r="AY353" s="911"/>
      <c r="AZ353" s="232"/>
      <c r="BA353" s="1320" t="s">
        <v>142</v>
      </c>
      <c r="BB353" s="180" t="s">
        <v>49</v>
      </c>
      <c r="BC353" s="623">
        <v>303</v>
      </c>
      <c r="BD353" s="641">
        <v>281</v>
      </c>
      <c r="BE353" s="641">
        <v>304</v>
      </c>
      <c r="BF353" s="641">
        <v>362</v>
      </c>
      <c r="BG353" s="659">
        <v>388</v>
      </c>
      <c r="BH353" s="677">
        <v>75</v>
      </c>
      <c r="BI353" s="641">
        <v>100</v>
      </c>
      <c r="BJ353" s="641">
        <v>111</v>
      </c>
      <c r="BK353" s="641">
        <v>112</v>
      </c>
      <c r="BL353" s="659">
        <v>112</v>
      </c>
      <c r="BM353" s="677">
        <v>250</v>
      </c>
      <c r="BN353" s="641">
        <v>196</v>
      </c>
      <c r="BO353" s="641">
        <v>212</v>
      </c>
      <c r="BP353" s="641">
        <v>226</v>
      </c>
      <c r="BQ353" s="659">
        <v>244</v>
      </c>
      <c r="BR353" s="677">
        <v>194</v>
      </c>
      <c r="BS353" s="641">
        <v>195</v>
      </c>
      <c r="BT353" s="641">
        <v>77</v>
      </c>
      <c r="BU353" s="641">
        <v>852</v>
      </c>
      <c r="BV353" s="949">
        <v>320</v>
      </c>
      <c r="BW353" s="1043"/>
      <c r="BX353" s="1043"/>
      <c r="BY353" s="1044"/>
      <c r="BZ353" s="1044"/>
      <c r="CA353" s="1044"/>
      <c r="CB353" s="1044"/>
      <c r="CC353" s="1044"/>
      <c r="CD353" s="1044"/>
      <c r="CE353" s="1044"/>
      <c r="CF353" s="1044"/>
      <c r="CG353" s="1044"/>
      <c r="CH353" s="1044"/>
      <c r="CI353" s="1044"/>
      <c r="CJ353" s="1044"/>
      <c r="CK353" s="1044"/>
      <c r="CL353" s="1044"/>
      <c r="CM353" s="1044"/>
      <c r="CN353" s="1044"/>
      <c r="CO353" s="1044"/>
      <c r="CP353" s="1044"/>
      <c r="CQ353" s="1044"/>
      <c r="CR353" s="1044"/>
      <c r="CS353" s="1044"/>
      <c r="CT353" s="1044"/>
      <c r="CU353" s="1044"/>
      <c r="CV353" s="1044"/>
      <c r="CW353" s="1044"/>
      <c r="CX353" s="1044"/>
      <c r="CY353" s="1044"/>
      <c r="CZ353" s="1045"/>
    </row>
    <row r="354" s="133" customFormat="true" ht="15" customHeight="true" x14ac:dyDescent="0.2">
      <c r="A354" s="1319"/>
      <c r="B354" s="162" t="s">
        <v>48</v>
      </c>
      <c r="C354" s="522">
        <v>58.32187070151307</v>
      </c>
      <c r="D354" s="541">
        <v>39.957264957264961</v>
      </c>
      <c r="E354" s="541">
        <v>28.971962616822427</v>
      </c>
      <c r="F354" s="541">
        <v>17.539863325740317</v>
      </c>
      <c r="G354" s="559">
        <v>11.009174311926607</v>
      </c>
      <c r="H354" s="577">
        <v>46.428571428571431</v>
      </c>
      <c r="I354" s="541">
        <v>20.634920634920633</v>
      </c>
      <c r="J354" s="541">
        <v>13.953488372093023</v>
      </c>
      <c r="K354" s="541">
        <v>12.5</v>
      </c>
      <c r="L354" s="559">
        <v>7.4380165289256199</v>
      </c>
      <c r="M354" s="577">
        <v>59.481361426256072</v>
      </c>
      <c r="N354" s="541">
        <v>42.857142857142854</v>
      </c>
      <c r="O354" s="541">
        <v>32.698412698412696</v>
      </c>
      <c r="P354" s="541">
        <v>23.905723905723907</v>
      </c>
      <c r="Q354" s="559">
        <v>13.475177304964539</v>
      </c>
      <c r="R354" s="577">
        <v>42.089552238805972</v>
      </c>
      <c r="S354" s="541">
        <v>48.952879581151834</v>
      </c>
      <c r="T354" s="541">
        <v>52.760736196319016</v>
      </c>
      <c r="U354" s="541">
        <v>25.13181019332162</v>
      </c>
      <c r="V354" s="831">
        <v>33.333333333333329</v>
      </c>
      <c r="W354" s="912"/>
      <c r="X354" s="912"/>
      <c r="Y354" s="913"/>
      <c r="Z354" s="913"/>
      <c r="AA354" s="913"/>
      <c r="AB354" s="913"/>
      <c r="AC354" s="913"/>
      <c r="AD354" s="913"/>
      <c r="AE354" s="913"/>
      <c r="AF354" s="913"/>
      <c r="AG354" s="913"/>
      <c r="AH354" s="913"/>
      <c r="AI354" s="913"/>
      <c r="AJ354" s="913"/>
      <c r="AK354" s="913"/>
      <c r="AL354" s="913"/>
      <c r="AM354" s="913"/>
      <c r="AN354" s="913"/>
      <c r="AO354" s="913"/>
      <c r="AP354" s="913"/>
      <c r="AQ354" s="913"/>
      <c r="AR354" s="913"/>
      <c r="AS354" s="913"/>
      <c r="AT354" s="913"/>
      <c r="AU354" s="913"/>
      <c r="AV354" s="913"/>
      <c r="AW354" s="913"/>
      <c r="AX354" s="913"/>
      <c r="AY354" s="913"/>
      <c r="AZ354" s="232"/>
      <c r="BA354" s="1321"/>
      <c r="BB354" s="181" t="s">
        <v>48</v>
      </c>
      <c r="BC354" s="624">
        <v>424</v>
      </c>
      <c r="BD354" s="642">
        <v>187</v>
      </c>
      <c r="BE354" s="642">
        <v>124</v>
      </c>
      <c r="BF354" s="642">
        <v>77</v>
      </c>
      <c r="BG354" s="660">
        <v>48</v>
      </c>
      <c r="BH354" s="678">
        <v>65</v>
      </c>
      <c r="BI354" s="642">
        <v>26</v>
      </c>
      <c r="BJ354" s="642">
        <v>18</v>
      </c>
      <c r="BK354" s="642">
        <v>16</v>
      </c>
      <c r="BL354" s="660">
        <v>9</v>
      </c>
      <c r="BM354" s="678">
        <v>367</v>
      </c>
      <c r="BN354" s="642">
        <v>147</v>
      </c>
      <c r="BO354" s="642">
        <v>103</v>
      </c>
      <c r="BP354" s="642">
        <v>71</v>
      </c>
      <c r="BQ354" s="660">
        <v>38</v>
      </c>
      <c r="BR354" s="678">
        <v>141</v>
      </c>
      <c r="BS354" s="642">
        <v>187</v>
      </c>
      <c r="BT354" s="642">
        <v>86</v>
      </c>
      <c r="BU354" s="642">
        <v>286</v>
      </c>
      <c r="BV354" s="950">
        <v>160</v>
      </c>
      <c r="BW354" s="1046"/>
      <c r="BX354" s="1046"/>
      <c r="BY354" s="1047"/>
      <c r="BZ354" s="1047"/>
      <c r="CA354" s="1047"/>
      <c r="CB354" s="1047"/>
      <c r="CC354" s="1047"/>
      <c r="CD354" s="1047"/>
      <c r="CE354" s="1047"/>
      <c r="CF354" s="1047"/>
      <c r="CG354" s="1047"/>
      <c r="CH354" s="1047"/>
      <c r="CI354" s="1047"/>
      <c r="CJ354" s="1047"/>
      <c r="CK354" s="1047"/>
      <c r="CL354" s="1047"/>
      <c r="CM354" s="1047"/>
      <c r="CN354" s="1047"/>
      <c r="CO354" s="1047"/>
      <c r="CP354" s="1047"/>
      <c r="CQ354" s="1047"/>
      <c r="CR354" s="1047"/>
      <c r="CS354" s="1047"/>
      <c r="CT354" s="1047"/>
      <c r="CU354" s="1047"/>
      <c r="CV354" s="1047"/>
      <c r="CW354" s="1047"/>
      <c r="CX354" s="1047"/>
      <c r="CY354" s="1047"/>
      <c r="CZ354" s="1048"/>
    </row>
    <row r="355" s="264" customFormat="true" ht="15" customHeight="true" x14ac:dyDescent="0.2">
      <c r="A355" s="138"/>
      <c r="B355" s="138"/>
      <c r="C355" s="138"/>
      <c r="D355" s="138"/>
      <c r="E355" s="138"/>
      <c r="F355" s="138"/>
      <c r="G355" s="138"/>
      <c r="W355" s="233"/>
      <c r="X355" s="233"/>
      <c r="Y355" s="233"/>
      <c r="Z355" s="233"/>
      <c r="AA355" s="233"/>
      <c r="AB355" s="233"/>
      <c r="AC355" s="233"/>
      <c r="AD355" s="233"/>
      <c r="AE355" s="233"/>
      <c r="AF355" s="233"/>
      <c r="AG355" s="233"/>
      <c r="AH355" s="233"/>
      <c r="AI355" s="233"/>
      <c r="AJ355" s="233"/>
      <c r="AK355" s="233"/>
      <c r="AL355" s="233"/>
      <c r="AM355" s="233"/>
      <c r="AN355" s="233"/>
      <c r="AO355" s="233"/>
      <c r="AP355" s="233"/>
      <c r="AQ355" s="233"/>
      <c r="AR355" s="233"/>
      <c r="AS355" s="233"/>
      <c r="AT355" s="233"/>
      <c r="AU355" s="233"/>
      <c r="AV355" s="233"/>
      <c r="AW355" s="233"/>
      <c r="AX355" s="233"/>
      <c r="AY355" s="233"/>
      <c r="AZ355" s="233"/>
      <c r="BB355" s="138"/>
      <c r="BC355" s="425"/>
      <c r="BD355" s="425"/>
      <c r="BE355" s="425"/>
      <c r="BF355" s="425"/>
      <c r="BG355" s="425"/>
      <c r="BH355" s="425"/>
      <c r="BI355" s="425"/>
      <c r="BJ355" s="425"/>
      <c r="BK355" s="425"/>
      <c r="BL355" s="425"/>
      <c r="BM355" s="425"/>
      <c r="BN355" s="425"/>
      <c r="BO355" s="425"/>
      <c r="BP355" s="425"/>
      <c r="BQ355" s="425"/>
      <c r="BR355" s="425"/>
      <c r="BS355" s="425"/>
      <c r="BT355" s="425"/>
      <c r="BU355" s="425"/>
      <c r="BV355" s="425"/>
      <c r="BW355" s="426"/>
      <c r="BX355" s="426"/>
      <c r="BY355" s="426"/>
      <c r="BZ355" s="426"/>
      <c r="CA355" s="426"/>
      <c r="CB355" s="426"/>
      <c r="CC355" s="426"/>
      <c r="CD355" s="426"/>
      <c r="CE355" s="426"/>
      <c r="CF355" s="426"/>
      <c r="CG355" s="426"/>
      <c r="CH355" s="426"/>
      <c r="CI355" s="426"/>
      <c r="CJ355" s="426"/>
      <c r="CK355" s="426"/>
      <c r="CL355" s="426"/>
      <c r="CM355" s="426"/>
      <c r="CN355" s="426"/>
      <c r="CO355" s="426"/>
      <c r="CP355" s="426"/>
      <c r="CQ355" s="426"/>
      <c r="CR355" s="426"/>
      <c r="CS355" s="426"/>
      <c r="CT355" s="426"/>
      <c r="CU355" s="426"/>
      <c r="CV355" s="426"/>
      <c r="CW355" s="426"/>
      <c r="CX355" s="426"/>
      <c r="CY355" s="426"/>
      <c r="CZ355" s="426"/>
    </row>
    <row r="356" s="264" customFormat="true" ht="15" customHeight="true" x14ac:dyDescent="0.2">
      <c r="A356" s="138"/>
      <c r="B356" s="138"/>
      <c r="C356" s="138"/>
      <c r="D356" s="138"/>
      <c r="E356" s="138"/>
      <c r="F356" s="138"/>
      <c r="G356" s="138"/>
      <c r="W356" s="233"/>
      <c r="X356" s="233"/>
      <c r="Y356" s="233"/>
      <c r="Z356" s="233"/>
      <c r="AA356" s="233"/>
      <c r="AB356" s="233"/>
      <c r="AC356" s="233"/>
      <c r="AD356" s="233"/>
      <c r="AE356" s="233"/>
      <c r="AF356" s="233"/>
      <c r="AG356" s="233"/>
      <c r="AH356" s="233"/>
      <c r="AI356" s="233"/>
      <c r="AJ356" s="233"/>
      <c r="AK356" s="233"/>
      <c r="AL356" s="233"/>
      <c r="AM356" s="233"/>
      <c r="AN356" s="233"/>
      <c r="AO356" s="233"/>
      <c r="AP356" s="233"/>
      <c r="AQ356" s="233"/>
      <c r="AR356" s="233"/>
      <c r="AS356" s="233"/>
      <c r="AT356" s="233"/>
      <c r="AU356" s="233"/>
      <c r="AV356" s="233"/>
      <c r="AW356" s="233"/>
      <c r="AX356" s="233"/>
      <c r="AY356" s="233"/>
      <c r="AZ356" s="233"/>
      <c r="BB356" s="138"/>
      <c r="BW356" s="233"/>
      <c r="BX356" s="233"/>
      <c r="BY356" s="233"/>
      <c r="BZ356" s="233"/>
      <c r="CA356" s="233"/>
      <c r="CB356" s="233"/>
      <c r="CC356" s="233"/>
      <c r="CD356" s="233"/>
      <c r="CE356" s="233"/>
      <c r="CF356" s="233"/>
      <c r="CG356" s="233"/>
      <c r="CH356" s="233"/>
      <c r="CI356" s="233"/>
      <c r="CJ356" s="233"/>
      <c r="CK356" s="233"/>
      <c r="CL356" s="233"/>
      <c r="CM356" s="233"/>
      <c r="CN356" s="233"/>
      <c r="CO356" s="233"/>
      <c r="CP356" s="233"/>
      <c r="CQ356" s="233"/>
      <c r="CR356" s="233"/>
      <c r="CS356" s="233"/>
      <c r="CT356" s="233"/>
      <c r="CU356" s="233"/>
      <c r="CV356" s="233"/>
      <c r="CW356" s="233"/>
      <c r="CX356" s="233"/>
      <c r="CY356" s="233"/>
      <c r="CZ356" s="233"/>
    </row>
    <row r="357" s="264" customFormat="true" ht="15" customHeight="true" x14ac:dyDescent="0.2">
      <c r="A357" s="138"/>
      <c r="B357" s="138"/>
      <c r="C357" s="138"/>
      <c r="D357" s="138"/>
      <c r="E357" s="138"/>
      <c r="F357" s="138"/>
      <c r="G357" s="138"/>
      <c r="W357" s="233"/>
      <c r="X357" s="233"/>
      <c r="Y357" s="233"/>
      <c r="Z357" s="233"/>
      <c r="AA357" s="233"/>
      <c r="AB357" s="233"/>
      <c r="AC357" s="233"/>
      <c r="AD357" s="233"/>
      <c r="AE357" s="233"/>
      <c r="AF357" s="233"/>
      <c r="AG357" s="233"/>
      <c r="AH357" s="233"/>
      <c r="AI357" s="233"/>
      <c r="AJ357" s="233"/>
      <c r="AK357" s="233"/>
      <c r="AL357" s="233"/>
      <c r="AM357" s="233"/>
      <c r="AN357" s="233"/>
      <c r="AO357" s="233"/>
      <c r="AP357" s="233"/>
      <c r="AQ357" s="233"/>
      <c r="AR357" s="233"/>
      <c r="AS357" s="233"/>
      <c r="AT357" s="233"/>
      <c r="AU357" s="233"/>
      <c r="AV357" s="233"/>
      <c r="AW357" s="233"/>
      <c r="AX357" s="233"/>
      <c r="AY357" s="233"/>
      <c r="AZ357" s="233"/>
      <c r="BB357" s="138"/>
      <c r="BW357" s="233"/>
      <c r="BX357" s="233"/>
      <c r="BY357" s="233"/>
      <c r="BZ357" s="233"/>
      <c r="CA357" s="233"/>
      <c r="CB357" s="233"/>
      <c r="CC357" s="233"/>
      <c r="CD357" s="233"/>
      <c r="CE357" s="233"/>
      <c r="CF357" s="233"/>
      <c r="CG357" s="233"/>
      <c r="CH357" s="233"/>
      <c r="CI357" s="233"/>
      <c r="CJ357" s="233"/>
      <c r="CK357" s="233"/>
      <c r="CL357" s="233"/>
      <c r="CM357" s="233"/>
      <c r="CN357" s="233"/>
      <c r="CO357" s="233"/>
      <c r="CP357" s="233"/>
      <c r="CQ357" s="233"/>
      <c r="CR357" s="233"/>
      <c r="CS357" s="233"/>
      <c r="CT357" s="233"/>
      <c r="CU357" s="233"/>
      <c r="CV357" s="233"/>
      <c r="CW357" s="233"/>
      <c r="CX357" s="233"/>
      <c r="CY357" s="233"/>
      <c r="CZ357" s="233"/>
    </row>
    <row r="358" s="264" customFormat="true" ht="15" customHeight="true" x14ac:dyDescent="0.2">
      <c r="A358" s="138"/>
      <c r="B358" s="138"/>
      <c r="C358" s="138"/>
      <c r="D358" s="138"/>
      <c r="E358" s="138"/>
      <c r="F358" s="138"/>
      <c r="G358" s="138"/>
      <c r="W358" s="233"/>
      <c r="X358" s="233"/>
      <c r="Y358" s="233"/>
      <c r="Z358" s="233"/>
      <c r="AA358" s="233"/>
      <c r="AB358" s="233"/>
      <c r="AC358" s="233"/>
      <c r="AD358" s="233"/>
      <c r="AE358" s="233"/>
      <c r="AF358" s="233"/>
      <c r="AG358" s="233"/>
      <c r="AH358" s="233"/>
      <c r="AI358" s="233"/>
      <c r="AJ358" s="233"/>
      <c r="AK358" s="233"/>
      <c r="AL358" s="233"/>
      <c r="AM358" s="233"/>
      <c r="AN358" s="233"/>
      <c r="AO358" s="233"/>
      <c r="AP358" s="233"/>
      <c r="AQ358" s="233"/>
      <c r="AR358" s="233"/>
      <c r="AS358" s="233"/>
      <c r="AT358" s="233"/>
      <c r="AU358" s="233"/>
      <c r="AV358" s="233"/>
      <c r="AW358" s="233"/>
      <c r="AX358" s="233"/>
      <c r="AY358" s="233"/>
      <c r="AZ358" s="233"/>
      <c r="BB358" s="138"/>
      <c r="BW358" s="233"/>
      <c r="BX358" s="233"/>
      <c r="BY358" s="233"/>
      <c r="BZ358" s="233"/>
      <c r="CA358" s="233"/>
      <c r="CB358" s="233"/>
      <c r="CC358" s="233"/>
      <c r="CD358" s="233"/>
      <c r="CE358" s="233"/>
      <c r="CF358" s="233"/>
      <c r="CG358" s="233"/>
      <c r="CH358" s="233"/>
      <c r="CI358" s="233"/>
      <c r="CJ358" s="233"/>
      <c r="CK358" s="233"/>
      <c r="CL358" s="233"/>
      <c r="CM358" s="233"/>
      <c r="CN358" s="233"/>
      <c r="CO358" s="233"/>
      <c r="CP358" s="233"/>
      <c r="CQ358" s="233"/>
      <c r="CR358" s="233"/>
      <c r="CS358" s="233"/>
      <c r="CT358" s="233"/>
      <c r="CU358" s="233"/>
      <c r="CV358" s="233"/>
      <c r="CW358" s="233"/>
      <c r="CX358" s="233"/>
      <c r="CY358" s="233"/>
      <c r="CZ358" s="233"/>
    </row>
    <row r="359" s="264" customFormat="true" ht="15" customHeight="true" x14ac:dyDescent="0.2">
      <c r="A359" s="138"/>
      <c r="B359" s="138"/>
      <c r="C359" s="138"/>
      <c r="D359" s="138"/>
      <c r="E359" s="138"/>
      <c r="F359" s="138"/>
      <c r="G359" s="138"/>
      <c r="W359" s="233"/>
      <c r="X359" s="233"/>
      <c r="Y359" s="233"/>
      <c r="Z359" s="233"/>
      <c r="AA359" s="233"/>
      <c r="AB359" s="233"/>
      <c r="AC359" s="233"/>
      <c r="AD359" s="233"/>
      <c r="AE359" s="233"/>
      <c r="AF359" s="233"/>
      <c r="AG359" s="233"/>
      <c r="AH359" s="233"/>
      <c r="AI359" s="233"/>
      <c r="AJ359" s="233"/>
      <c r="AK359" s="233"/>
      <c r="AL359" s="233"/>
      <c r="AM359" s="233"/>
      <c r="AN359" s="233"/>
      <c r="AO359" s="233"/>
      <c r="AP359" s="233"/>
      <c r="AQ359" s="233"/>
      <c r="AR359" s="233"/>
      <c r="AS359" s="233"/>
      <c r="AT359" s="233"/>
      <c r="AU359" s="233"/>
      <c r="AV359" s="233"/>
      <c r="AW359" s="233"/>
      <c r="AX359" s="233"/>
      <c r="AY359" s="233"/>
      <c r="AZ359" s="233"/>
      <c r="BB359" s="138"/>
      <c r="BW359" s="233"/>
      <c r="BX359" s="233"/>
      <c r="BY359" s="233"/>
      <c r="BZ359" s="233"/>
      <c r="CA359" s="233"/>
      <c r="CB359" s="233"/>
      <c r="CC359" s="233"/>
      <c r="CD359" s="233"/>
      <c r="CE359" s="233"/>
      <c r="CF359" s="233"/>
      <c r="CG359" s="233"/>
      <c r="CH359" s="233"/>
      <c r="CI359" s="233"/>
      <c r="CJ359" s="233"/>
      <c r="CK359" s="233"/>
      <c r="CL359" s="233"/>
      <c r="CM359" s="233"/>
      <c r="CN359" s="233"/>
      <c r="CO359" s="233"/>
      <c r="CP359" s="233"/>
      <c r="CQ359" s="233"/>
      <c r="CR359" s="233"/>
      <c r="CS359" s="233"/>
      <c r="CT359" s="233"/>
      <c r="CU359" s="233"/>
      <c r="CV359" s="233"/>
      <c r="CW359" s="233"/>
      <c r="CX359" s="233"/>
      <c r="CY359" s="233"/>
      <c r="CZ359" s="233"/>
    </row>
    <row r="360" s="264" customFormat="true" ht="15" customHeight="true" x14ac:dyDescent="0.2">
      <c r="A360" s="138"/>
      <c r="B360" s="138"/>
      <c r="C360" s="138"/>
      <c r="D360" s="138"/>
      <c r="E360" s="138"/>
      <c r="F360" s="138"/>
      <c r="G360" s="138"/>
      <c r="W360" s="233"/>
      <c r="X360" s="233"/>
      <c r="Y360" s="233"/>
      <c r="Z360" s="233"/>
      <c r="AA360" s="233"/>
      <c r="AB360" s="233"/>
      <c r="AC360" s="233"/>
      <c r="AD360" s="233"/>
      <c r="AE360" s="233"/>
      <c r="AF360" s="233"/>
      <c r="AG360" s="233"/>
      <c r="AH360" s="233"/>
      <c r="AI360" s="233"/>
      <c r="AJ360" s="233"/>
      <c r="AK360" s="233"/>
      <c r="AL360" s="233"/>
      <c r="AM360" s="233"/>
      <c r="AN360" s="233"/>
      <c r="AO360" s="233"/>
      <c r="AP360" s="233"/>
      <c r="AQ360" s="233"/>
      <c r="AR360" s="233"/>
      <c r="AS360" s="233"/>
      <c r="AT360" s="233"/>
      <c r="AU360" s="233"/>
      <c r="AV360" s="233"/>
      <c r="AW360" s="233"/>
      <c r="AX360" s="233"/>
      <c r="AY360" s="233"/>
      <c r="AZ360" s="233"/>
      <c r="BB360" s="138"/>
      <c r="BW360" s="233"/>
      <c r="BX360" s="233"/>
      <c r="BY360" s="233"/>
      <c r="BZ360" s="233"/>
      <c r="CA360" s="233"/>
      <c r="CB360" s="233"/>
      <c r="CC360" s="233"/>
      <c r="CD360" s="233"/>
      <c r="CE360" s="233"/>
      <c r="CF360" s="233"/>
      <c r="CG360" s="233"/>
      <c r="CH360" s="233"/>
      <c r="CI360" s="233"/>
      <c r="CJ360" s="233"/>
      <c r="CK360" s="233"/>
      <c r="CL360" s="233"/>
      <c r="CM360" s="233"/>
      <c r="CN360" s="233"/>
      <c r="CO360" s="233"/>
      <c r="CP360" s="233"/>
      <c r="CQ360" s="233"/>
      <c r="CR360" s="233"/>
      <c r="CS360" s="233"/>
      <c r="CT360" s="233"/>
      <c r="CU360" s="233"/>
      <c r="CV360" s="233"/>
      <c r="CW360" s="233"/>
      <c r="CX360" s="233"/>
      <c r="CY360" s="233"/>
      <c r="CZ360" s="233"/>
    </row>
    <row r="361" s="264" customFormat="true" ht="15" customHeight="true" x14ac:dyDescent="0.2">
      <c r="A361" s="138"/>
      <c r="B361" s="138"/>
      <c r="C361" s="138"/>
      <c r="D361" s="138"/>
      <c r="E361" s="138"/>
      <c r="F361" s="138"/>
      <c r="G361" s="138"/>
      <c r="W361" s="233"/>
      <c r="X361" s="233"/>
      <c r="Y361" s="233"/>
      <c r="Z361" s="233"/>
      <c r="AA361" s="233"/>
      <c r="AB361" s="233"/>
      <c r="AC361" s="233"/>
      <c r="AD361" s="233"/>
      <c r="AE361" s="233"/>
      <c r="AF361" s="233"/>
      <c r="AG361" s="233"/>
      <c r="AH361" s="233"/>
      <c r="AI361" s="233"/>
      <c r="AJ361" s="233"/>
      <c r="AK361" s="233"/>
      <c r="AL361" s="233"/>
      <c r="AM361" s="233"/>
      <c r="AN361" s="233"/>
      <c r="AO361" s="233"/>
      <c r="AP361" s="233"/>
      <c r="AQ361" s="233"/>
      <c r="AR361" s="233"/>
      <c r="AS361" s="233"/>
      <c r="AT361" s="233"/>
      <c r="AU361" s="233"/>
      <c r="AV361" s="233"/>
      <c r="AW361" s="233"/>
      <c r="AX361" s="233"/>
      <c r="AY361" s="233"/>
      <c r="AZ361" s="233"/>
      <c r="BB361" s="138"/>
      <c r="BW361" s="233"/>
      <c r="BX361" s="233"/>
      <c r="BY361" s="233"/>
      <c r="BZ361" s="233"/>
      <c r="CA361" s="233"/>
      <c r="CB361" s="233"/>
      <c r="CC361" s="233"/>
      <c r="CD361" s="233"/>
      <c r="CE361" s="233"/>
      <c r="CF361" s="233"/>
      <c r="CG361" s="233"/>
      <c r="CH361" s="233"/>
      <c r="CI361" s="233"/>
      <c r="CJ361" s="233"/>
      <c r="CK361" s="233"/>
      <c r="CL361" s="233"/>
      <c r="CM361" s="233"/>
      <c r="CN361" s="233"/>
      <c r="CO361" s="233"/>
      <c r="CP361" s="233"/>
      <c r="CQ361" s="233"/>
      <c r="CR361" s="233"/>
      <c r="CS361" s="233"/>
      <c r="CT361" s="233"/>
      <c r="CU361" s="233"/>
      <c r="CV361" s="233"/>
      <c r="CW361" s="233"/>
      <c r="CX361" s="233"/>
      <c r="CY361" s="233"/>
      <c r="CZ361" s="233"/>
    </row>
    <row r="362" s="264" customFormat="true" ht="15" customHeight="true" x14ac:dyDescent="0.2">
      <c r="A362" s="138"/>
      <c r="B362" s="138"/>
      <c r="C362" s="138"/>
      <c r="D362" s="138"/>
      <c r="E362" s="138"/>
      <c r="F362" s="138"/>
      <c r="G362" s="138"/>
      <c r="W362" s="233"/>
      <c r="X362" s="233"/>
      <c r="Y362" s="233"/>
      <c r="Z362" s="233"/>
      <c r="AA362" s="233"/>
      <c r="AB362" s="233"/>
      <c r="AC362" s="233"/>
      <c r="AD362" s="233"/>
      <c r="AE362" s="233"/>
      <c r="AF362" s="233"/>
      <c r="AG362" s="233"/>
      <c r="AH362" s="233"/>
      <c r="AI362" s="233"/>
      <c r="AJ362" s="233"/>
      <c r="AK362" s="233"/>
      <c r="AL362" s="233"/>
      <c r="AM362" s="233"/>
      <c r="AN362" s="233"/>
      <c r="AO362" s="233"/>
      <c r="AP362" s="233"/>
      <c r="AQ362" s="233"/>
      <c r="AR362" s="233"/>
      <c r="AS362" s="233"/>
      <c r="AT362" s="233"/>
      <c r="AU362" s="233"/>
      <c r="AV362" s="233"/>
      <c r="AW362" s="233"/>
      <c r="AX362" s="233"/>
      <c r="AY362" s="233"/>
      <c r="AZ362" s="233"/>
      <c r="BB362" s="138"/>
      <c r="BW362" s="233"/>
      <c r="BX362" s="233"/>
      <c r="BY362" s="233"/>
      <c r="BZ362" s="233"/>
      <c r="CA362" s="233"/>
      <c r="CB362" s="233"/>
      <c r="CC362" s="233"/>
      <c r="CD362" s="233"/>
      <c r="CE362" s="233"/>
      <c r="CF362" s="233"/>
      <c r="CG362" s="233"/>
      <c r="CH362" s="233"/>
      <c r="CI362" s="233"/>
      <c r="CJ362" s="233"/>
      <c r="CK362" s="233"/>
      <c r="CL362" s="233"/>
      <c r="CM362" s="233"/>
      <c r="CN362" s="233"/>
      <c r="CO362" s="233"/>
      <c r="CP362" s="233"/>
      <c r="CQ362" s="233"/>
      <c r="CR362" s="233"/>
      <c r="CS362" s="233"/>
      <c r="CT362" s="233"/>
      <c r="CU362" s="233"/>
      <c r="CV362" s="233"/>
      <c r="CW362" s="233"/>
      <c r="CX362" s="233"/>
      <c r="CY362" s="233"/>
      <c r="CZ362" s="233"/>
    </row>
    <row r="363" s="264" customFormat="true" ht="15" customHeight="true" x14ac:dyDescent="0.2">
      <c r="A363" s="138"/>
      <c r="B363" s="138"/>
      <c r="C363" s="138"/>
      <c r="D363" s="138"/>
      <c r="E363" s="138"/>
      <c r="F363" s="138"/>
      <c r="G363" s="138"/>
      <c r="W363" s="233"/>
      <c r="X363" s="233"/>
      <c r="Y363" s="233"/>
      <c r="Z363" s="233"/>
      <c r="AA363" s="233"/>
      <c r="AB363" s="233"/>
      <c r="AC363" s="233"/>
      <c r="AD363" s="233"/>
      <c r="AE363" s="233"/>
      <c r="AF363" s="233"/>
      <c r="AG363" s="233"/>
      <c r="AH363" s="233"/>
      <c r="AI363" s="233"/>
      <c r="AJ363" s="233"/>
      <c r="AK363" s="233"/>
      <c r="AL363" s="233"/>
      <c r="AM363" s="233"/>
      <c r="AN363" s="233"/>
      <c r="AO363" s="233"/>
      <c r="AP363" s="233"/>
      <c r="AQ363" s="233"/>
      <c r="AR363" s="233"/>
      <c r="AS363" s="233"/>
      <c r="AT363" s="233"/>
      <c r="AU363" s="233"/>
      <c r="AV363" s="233"/>
      <c r="AW363" s="233"/>
      <c r="AX363" s="233"/>
      <c r="AY363" s="233"/>
      <c r="AZ363" s="233"/>
      <c r="BB363" s="138"/>
      <c r="BW363" s="233"/>
      <c r="BX363" s="233"/>
      <c r="BY363" s="233"/>
      <c r="BZ363" s="233"/>
      <c r="CA363" s="233"/>
      <c r="CB363" s="233"/>
      <c r="CC363" s="233"/>
      <c r="CD363" s="233"/>
      <c r="CE363" s="233"/>
      <c r="CF363" s="233"/>
      <c r="CG363" s="233"/>
      <c r="CH363" s="233"/>
      <c r="CI363" s="233"/>
      <c r="CJ363" s="233"/>
      <c r="CK363" s="233"/>
      <c r="CL363" s="233"/>
      <c r="CM363" s="233"/>
      <c r="CN363" s="233"/>
      <c r="CO363" s="233"/>
      <c r="CP363" s="233"/>
      <c r="CQ363" s="233"/>
      <c r="CR363" s="233"/>
      <c r="CS363" s="233"/>
      <c r="CT363" s="233"/>
      <c r="CU363" s="233"/>
      <c r="CV363" s="233"/>
      <c r="CW363" s="233"/>
      <c r="CX363" s="233"/>
      <c r="CY363" s="233"/>
      <c r="CZ363" s="233"/>
    </row>
    <row r="364" s="264" customFormat="true" ht="15" customHeight="true" x14ac:dyDescent="0.2">
      <c r="A364" s="138"/>
      <c r="B364" s="138"/>
      <c r="C364" s="138"/>
      <c r="D364" s="138"/>
      <c r="E364" s="138"/>
      <c r="F364" s="138"/>
      <c r="G364" s="138"/>
      <c r="W364" s="233"/>
      <c r="X364" s="233"/>
      <c r="Y364" s="233"/>
      <c r="Z364" s="233"/>
      <c r="AA364" s="233"/>
      <c r="AB364" s="233"/>
      <c r="AC364" s="233"/>
      <c r="AD364" s="233"/>
      <c r="AE364" s="233"/>
      <c r="AF364" s="233"/>
      <c r="AG364" s="233"/>
      <c r="AH364" s="233"/>
      <c r="AI364" s="233"/>
      <c r="AJ364" s="233"/>
      <c r="AK364" s="233"/>
      <c r="AL364" s="233"/>
      <c r="AM364" s="233"/>
      <c r="AN364" s="233"/>
      <c r="AO364" s="233"/>
      <c r="AP364" s="233"/>
      <c r="AQ364" s="233"/>
      <c r="AR364" s="233"/>
      <c r="AS364" s="233"/>
      <c r="AT364" s="233"/>
      <c r="AU364" s="233"/>
      <c r="AV364" s="233"/>
      <c r="AW364" s="233"/>
      <c r="AX364" s="233"/>
      <c r="AY364" s="233"/>
      <c r="AZ364" s="233"/>
      <c r="BB364" s="138"/>
      <c r="BW364" s="233"/>
      <c r="BX364" s="233"/>
      <c r="BY364" s="233"/>
      <c r="BZ364" s="233"/>
      <c r="CA364" s="233"/>
      <c r="CB364" s="233"/>
      <c r="CC364" s="233"/>
      <c r="CD364" s="233"/>
      <c r="CE364" s="233"/>
      <c r="CF364" s="233"/>
      <c r="CG364" s="233"/>
      <c r="CH364" s="233"/>
      <c r="CI364" s="233"/>
      <c r="CJ364" s="233"/>
      <c r="CK364" s="233"/>
      <c r="CL364" s="233"/>
      <c r="CM364" s="233"/>
      <c r="CN364" s="233"/>
      <c r="CO364" s="233"/>
      <c r="CP364" s="233"/>
      <c r="CQ364" s="233"/>
      <c r="CR364" s="233"/>
      <c r="CS364" s="233"/>
      <c r="CT364" s="233"/>
      <c r="CU364" s="233"/>
      <c r="CV364" s="233"/>
      <c r="CW364" s="233"/>
      <c r="CX364" s="233"/>
      <c r="CY364" s="233"/>
      <c r="CZ364" s="233"/>
    </row>
    <row r="365" s="264" customFormat="true" ht="15" customHeight="true" x14ac:dyDescent="0.2">
      <c r="A365" s="138"/>
      <c r="B365" s="138"/>
      <c r="C365" s="138"/>
      <c r="D365" s="138"/>
      <c r="E365" s="138"/>
      <c r="F365" s="138"/>
      <c r="G365" s="138"/>
      <c r="W365" s="233"/>
      <c r="X365" s="233"/>
      <c r="Y365" s="233"/>
      <c r="Z365" s="233"/>
      <c r="AA365" s="233"/>
      <c r="AB365" s="233"/>
      <c r="AC365" s="233"/>
      <c r="AD365" s="233"/>
      <c r="AE365" s="233"/>
      <c r="AF365" s="233"/>
      <c r="AG365" s="233"/>
      <c r="AH365" s="233"/>
      <c r="AI365" s="233"/>
      <c r="AJ365" s="233"/>
      <c r="AK365" s="233"/>
      <c r="AL365" s="233"/>
      <c r="AM365" s="233"/>
      <c r="AN365" s="233"/>
      <c r="AO365" s="233"/>
      <c r="AP365" s="233"/>
      <c r="AQ365" s="233"/>
      <c r="AR365" s="233"/>
      <c r="AS365" s="233"/>
      <c r="AT365" s="233"/>
      <c r="AU365" s="233"/>
      <c r="AV365" s="233"/>
      <c r="AW365" s="233"/>
      <c r="AX365" s="233"/>
      <c r="AY365" s="233"/>
      <c r="AZ365" s="233"/>
      <c r="BB365" s="138"/>
      <c r="BW365" s="233"/>
      <c r="BX365" s="233"/>
      <c r="BY365" s="233"/>
      <c r="BZ365" s="233"/>
      <c r="CA365" s="233"/>
      <c r="CB365" s="233"/>
      <c r="CC365" s="233"/>
      <c r="CD365" s="233"/>
      <c r="CE365" s="233"/>
      <c r="CF365" s="233"/>
      <c r="CG365" s="233"/>
      <c r="CH365" s="233"/>
      <c r="CI365" s="233"/>
      <c r="CJ365" s="233"/>
      <c r="CK365" s="233"/>
      <c r="CL365" s="233"/>
      <c r="CM365" s="233"/>
      <c r="CN365" s="233"/>
      <c r="CO365" s="233"/>
      <c r="CP365" s="233"/>
      <c r="CQ365" s="233"/>
      <c r="CR365" s="233"/>
      <c r="CS365" s="233"/>
      <c r="CT365" s="233"/>
      <c r="CU365" s="233"/>
      <c r="CV365" s="233"/>
      <c r="CW365" s="233"/>
      <c r="CX365" s="233"/>
      <c r="CY365" s="233"/>
      <c r="CZ365" s="233"/>
    </row>
    <row r="366" s="264" customFormat="true" ht="15" customHeight="true" x14ac:dyDescent="0.2">
      <c r="A366" s="138"/>
      <c r="B366" s="138"/>
      <c r="C366" s="138"/>
      <c r="D366" s="138"/>
      <c r="E366" s="138"/>
      <c r="F366" s="138"/>
      <c r="G366" s="138"/>
      <c r="W366" s="233"/>
      <c r="X366" s="233"/>
      <c r="Y366" s="233"/>
      <c r="Z366" s="233"/>
      <c r="AA366" s="233"/>
      <c r="AB366" s="233"/>
      <c r="AC366" s="233"/>
      <c r="AD366" s="233"/>
      <c r="AE366" s="233"/>
      <c r="AF366" s="233"/>
      <c r="AG366" s="233"/>
      <c r="AH366" s="233"/>
      <c r="AI366" s="233"/>
      <c r="AJ366" s="233"/>
      <c r="AK366" s="233"/>
      <c r="AL366" s="233"/>
      <c r="AM366" s="233"/>
      <c r="AN366" s="233"/>
      <c r="AO366" s="233"/>
      <c r="AP366" s="233"/>
      <c r="AQ366" s="233"/>
      <c r="AR366" s="233"/>
      <c r="AS366" s="233"/>
      <c r="AT366" s="233"/>
      <c r="AU366" s="233"/>
      <c r="AV366" s="233"/>
      <c r="AW366" s="233"/>
      <c r="AX366" s="233"/>
      <c r="AY366" s="233"/>
      <c r="AZ366" s="233"/>
      <c r="BB366" s="138"/>
      <c r="BW366" s="233"/>
      <c r="BX366" s="233"/>
      <c r="BY366" s="233"/>
      <c r="BZ366" s="233"/>
      <c r="CA366" s="233"/>
      <c r="CB366" s="233"/>
      <c r="CC366" s="233"/>
      <c r="CD366" s="233"/>
      <c r="CE366" s="233"/>
      <c r="CF366" s="233"/>
      <c r="CG366" s="233"/>
      <c r="CH366" s="233"/>
      <c r="CI366" s="233"/>
      <c r="CJ366" s="233"/>
      <c r="CK366" s="233"/>
      <c r="CL366" s="233"/>
      <c r="CM366" s="233"/>
      <c r="CN366" s="233"/>
      <c r="CO366" s="233"/>
      <c r="CP366" s="233"/>
      <c r="CQ366" s="233"/>
      <c r="CR366" s="233"/>
      <c r="CS366" s="233"/>
      <c r="CT366" s="233"/>
      <c r="CU366" s="233"/>
      <c r="CV366" s="233"/>
      <c r="CW366" s="233"/>
      <c r="CX366" s="233"/>
      <c r="CY366" s="233"/>
      <c r="CZ366" s="233"/>
    </row>
    <row r="367" s="264" customFormat="true" ht="15" customHeight="true" x14ac:dyDescent="0.2">
      <c r="A367" s="138"/>
      <c r="B367" s="138"/>
      <c r="C367" s="138"/>
      <c r="D367" s="138"/>
      <c r="E367" s="138"/>
      <c r="F367" s="138"/>
      <c r="G367" s="138"/>
      <c r="W367" s="233"/>
      <c r="X367" s="233"/>
      <c r="Y367" s="233"/>
      <c r="Z367" s="233"/>
      <c r="AA367" s="233"/>
      <c r="AB367" s="233"/>
      <c r="AC367" s="233"/>
      <c r="AD367" s="233"/>
      <c r="AE367" s="233"/>
      <c r="AF367" s="233"/>
      <c r="AG367" s="233"/>
      <c r="AH367" s="233"/>
      <c r="AI367" s="233"/>
      <c r="AJ367" s="233"/>
      <c r="AK367" s="233"/>
      <c r="AL367" s="233"/>
      <c r="AM367" s="233"/>
      <c r="AN367" s="233"/>
      <c r="AO367" s="233"/>
      <c r="AP367" s="233"/>
      <c r="AQ367" s="233"/>
      <c r="AR367" s="233"/>
      <c r="AS367" s="233"/>
      <c r="AT367" s="233"/>
      <c r="AU367" s="233"/>
      <c r="AV367" s="233"/>
      <c r="AW367" s="233"/>
      <c r="AX367" s="233"/>
      <c r="AY367" s="233"/>
      <c r="AZ367" s="233"/>
      <c r="BB367" s="138"/>
      <c r="BW367" s="233"/>
      <c r="BX367" s="233"/>
      <c r="BY367" s="233"/>
      <c r="BZ367" s="233"/>
      <c r="CA367" s="233"/>
      <c r="CB367" s="233"/>
      <c r="CC367" s="233"/>
      <c r="CD367" s="233"/>
      <c r="CE367" s="233"/>
      <c r="CF367" s="233"/>
      <c r="CG367" s="233"/>
      <c r="CH367" s="233"/>
      <c r="CI367" s="233"/>
      <c r="CJ367" s="233"/>
      <c r="CK367" s="233"/>
      <c r="CL367" s="233"/>
      <c r="CM367" s="233"/>
      <c r="CN367" s="233"/>
      <c r="CO367" s="233"/>
      <c r="CP367" s="233"/>
      <c r="CQ367" s="233"/>
      <c r="CR367" s="233"/>
      <c r="CS367" s="233"/>
      <c r="CT367" s="233"/>
      <c r="CU367" s="233"/>
      <c r="CV367" s="233"/>
      <c r="CW367" s="233"/>
      <c r="CX367" s="233"/>
      <c r="CY367" s="233"/>
      <c r="CZ367" s="233"/>
    </row>
    <row r="368" s="264" customFormat="true" ht="15" customHeight="true" x14ac:dyDescent="0.2">
      <c r="A368" s="138"/>
      <c r="B368" s="138"/>
      <c r="C368" s="138"/>
      <c r="D368" s="138"/>
      <c r="E368" s="138"/>
      <c r="F368" s="138"/>
      <c r="G368" s="138"/>
      <c r="W368" s="233"/>
      <c r="X368" s="233"/>
      <c r="Y368" s="233"/>
      <c r="Z368" s="233"/>
      <c r="AA368" s="233"/>
      <c r="AB368" s="233"/>
      <c r="AC368" s="233"/>
      <c r="AD368" s="233"/>
      <c r="AE368" s="233"/>
      <c r="AF368" s="233"/>
      <c r="AG368" s="233"/>
      <c r="AH368" s="233"/>
      <c r="AI368" s="233"/>
      <c r="AJ368" s="233"/>
      <c r="AK368" s="233"/>
      <c r="AL368" s="233"/>
      <c r="AM368" s="233"/>
      <c r="AN368" s="233"/>
      <c r="AO368" s="233"/>
      <c r="AP368" s="233"/>
      <c r="AQ368" s="233"/>
      <c r="AR368" s="233"/>
      <c r="AS368" s="233"/>
      <c r="AT368" s="233"/>
      <c r="AU368" s="233"/>
      <c r="AV368" s="233"/>
      <c r="AW368" s="233"/>
      <c r="AX368" s="233"/>
      <c r="AY368" s="233"/>
      <c r="AZ368" s="233"/>
      <c r="BB368" s="138"/>
      <c r="BW368" s="233"/>
      <c r="BX368" s="233"/>
      <c r="BY368" s="233"/>
      <c r="BZ368" s="233"/>
      <c r="CA368" s="233"/>
      <c r="CB368" s="233"/>
      <c r="CC368" s="233"/>
      <c r="CD368" s="233"/>
      <c r="CE368" s="233"/>
      <c r="CF368" s="233"/>
      <c r="CG368" s="233"/>
      <c r="CH368" s="233"/>
      <c r="CI368" s="233"/>
      <c r="CJ368" s="233"/>
      <c r="CK368" s="233"/>
      <c r="CL368" s="233"/>
      <c r="CM368" s="233"/>
      <c r="CN368" s="233"/>
      <c r="CO368" s="233"/>
      <c r="CP368" s="233"/>
      <c r="CQ368" s="233"/>
      <c r="CR368" s="233"/>
      <c r="CS368" s="233"/>
      <c r="CT368" s="233"/>
      <c r="CU368" s="233"/>
      <c r="CV368" s="233"/>
      <c r="CW368" s="233"/>
      <c r="CX368" s="233"/>
      <c r="CY368" s="233"/>
      <c r="CZ368" s="233"/>
    </row>
    <row r="369" s="264" customFormat="true" ht="15" customHeight="true" x14ac:dyDescent="0.2">
      <c r="A369" s="138"/>
      <c r="B369" s="138"/>
      <c r="C369" s="138"/>
      <c r="D369" s="138"/>
      <c r="E369" s="138"/>
      <c r="F369" s="138"/>
      <c r="G369" s="138"/>
      <c r="W369" s="233"/>
      <c r="X369" s="233"/>
      <c r="Y369" s="233"/>
      <c r="Z369" s="233"/>
      <c r="AA369" s="233"/>
      <c r="AB369" s="233"/>
      <c r="AC369" s="233"/>
      <c r="AD369" s="233"/>
      <c r="AE369" s="233"/>
      <c r="AF369" s="233"/>
      <c r="AG369" s="233"/>
      <c r="AH369" s="233"/>
      <c r="AI369" s="233"/>
      <c r="AJ369" s="233"/>
      <c r="AK369" s="233"/>
      <c r="AL369" s="233"/>
      <c r="AM369" s="233"/>
      <c r="AN369" s="233"/>
      <c r="AO369" s="233"/>
      <c r="AP369" s="233"/>
      <c r="AQ369" s="233"/>
      <c r="AR369" s="233"/>
      <c r="AS369" s="233"/>
      <c r="AT369" s="233"/>
      <c r="AU369" s="233"/>
      <c r="AV369" s="233"/>
      <c r="AW369" s="233"/>
      <c r="AX369" s="233"/>
      <c r="AY369" s="233"/>
      <c r="AZ369" s="233"/>
      <c r="BB369" s="138"/>
      <c r="BW369" s="233"/>
      <c r="BX369" s="233"/>
      <c r="BY369" s="233"/>
      <c r="BZ369" s="233"/>
      <c r="CA369" s="233"/>
      <c r="CB369" s="233"/>
      <c r="CC369" s="233"/>
      <c r="CD369" s="233"/>
      <c r="CE369" s="233"/>
      <c r="CF369" s="233"/>
      <c r="CG369" s="233"/>
      <c r="CH369" s="233"/>
      <c r="CI369" s="233"/>
      <c r="CJ369" s="233"/>
      <c r="CK369" s="233"/>
      <c r="CL369" s="233"/>
      <c r="CM369" s="233"/>
      <c r="CN369" s="233"/>
      <c r="CO369" s="233"/>
      <c r="CP369" s="233"/>
      <c r="CQ369" s="233"/>
      <c r="CR369" s="233"/>
      <c r="CS369" s="233"/>
      <c r="CT369" s="233"/>
      <c r="CU369" s="233"/>
      <c r="CV369" s="233"/>
      <c r="CW369" s="233"/>
      <c r="CX369" s="233"/>
      <c r="CY369" s="233"/>
      <c r="CZ369" s="233"/>
    </row>
    <row r="370" s="264" customFormat="true" ht="15" customHeight="true" x14ac:dyDescent="0.2">
      <c r="A370" s="138"/>
      <c r="B370" s="138"/>
      <c r="C370" s="138"/>
      <c r="D370" s="138"/>
      <c r="E370" s="138"/>
      <c r="F370" s="138"/>
      <c r="G370" s="138"/>
      <c r="W370" s="233"/>
      <c r="X370" s="233"/>
      <c r="Y370" s="233"/>
      <c r="Z370" s="233"/>
      <c r="AA370" s="233"/>
      <c r="AB370" s="233"/>
      <c r="AC370" s="233"/>
      <c r="AD370" s="233"/>
      <c r="AE370" s="233"/>
      <c r="AF370" s="233"/>
      <c r="AG370" s="233"/>
      <c r="AH370" s="233"/>
      <c r="AI370" s="233"/>
      <c r="AJ370" s="233"/>
      <c r="AK370" s="233"/>
      <c r="AL370" s="233"/>
      <c r="AM370" s="233"/>
      <c r="AN370" s="233"/>
      <c r="AO370" s="233"/>
      <c r="AP370" s="233"/>
      <c r="AQ370" s="233"/>
      <c r="AR370" s="233"/>
      <c r="AS370" s="233"/>
      <c r="AT370" s="233"/>
      <c r="AU370" s="233"/>
      <c r="AV370" s="233"/>
      <c r="AW370" s="233"/>
      <c r="AX370" s="233"/>
      <c r="AY370" s="233"/>
      <c r="AZ370" s="233"/>
      <c r="BB370" s="138"/>
      <c r="BW370" s="233"/>
      <c r="BX370" s="233"/>
      <c r="BY370" s="233"/>
      <c r="BZ370" s="233"/>
      <c r="CA370" s="233"/>
      <c r="CB370" s="233"/>
      <c r="CC370" s="233"/>
      <c r="CD370" s="233"/>
      <c r="CE370" s="233"/>
      <c r="CF370" s="233"/>
      <c r="CG370" s="233"/>
      <c r="CH370" s="233"/>
      <c r="CI370" s="233"/>
      <c r="CJ370" s="233"/>
      <c r="CK370" s="233"/>
      <c r="CL370" s="233"/>
      <c r="CM370" s="233"/>
      <c r="CN370" s="233"/>
      <c r="CO370" s="233"/>
      <c r="CP370" s="233"/>
      <c r="CQ370" s="233"/>
      <c r="CR370" s="233"/>
      <c r="CS370" s="233"/>
      <c r="CT370" s="233"/>
      <c r="CU370" s="233"/>
      <c r="CV370" s="233"/>
      <c r="CW370" s="233"/>
      <c r="CX370" s="233"/>
      <c r="CY370" s="233"/>
      <c r="CZ370" s="233"/>
    </row>
    <row r="371" s="264" customFormat="true" ht="15" customHeight="true" x14ac:dyDescent="0.2">
      <c r="A371" s="138"/>
      <c r="B371" s="138"/>
      <c r="C371" s="138"/>
      <c r="D371" s="138"/>
      <c r="E371" s="138"/>
      <c r="F371" s="138"/>
      <c r="G371" s="138"/>
      <c r="W371" s="233"/>
      <c r="X371" s="233"/>
      <c r="Y371" s="233"/>
      <c r="Z371" s="233"/>
      <c r="AA371" s="233"/>
      <c r="AB371" s="233"/>
      <c r="AC371" s="233"/>
      <c r="AD371" s="233"/>
      <c r="AE371" s="233"/>
      <c r="AF371" s="233"/>
      <c r="AG371" s="233"/>
      <c r="AH371" s="233"/>
      <c r="AI371" s="233"/>
      <c r="AJ371" s="233"/>
      <c r="AK371" s="233"/>
      <c r="AL371" s="233"/>
      <c r="AM371" s="233"/>
      <c r="AN371" s="233"/>
      <c r="AO371" s="233"/>
      <c r="AP371" s="233"/>
      <c r="AQ371" s="233"/>
      <c r="AR371" s="233"/>
      <c r="AS371" s="233"/>
      <c r="AT371" s="233"/>
      <c r="AU371" s="233"/>
      <c r="AV371" s="233"/>
      <c r="AW371" s="233"/>
      <c r="AX371" s="233"/>
      <c r="AY371" s="233"/>
      <c r="AZ371" s="233"/>
      <c r="BB371" s="138"/>
      <c r="BW371" s="233"/>
      <c r="BX371" s="233"/>
      <c r="BY371" s="233"/>
      <c r="BZ371" s="233"/>
      <c r="CA371" s="233"/>
      <c r="CB371" s="233"/>
      <c r="CC371" s="233"/>
      <c r="CD371" s="233"/>
      <c r="CE371" s="233"/>
      <c r="CF371" s="233"/>
      <c r="CG371" s="233"/>
      <c r="CH371" s="233"/>
      <c r="CI371" s="233"/>
      <c r="CJ371" s="233"/>
      <c r="CK371" s="233"/>
      <c r="CL371" s="233"/>
      <c r="CM371" s="233"/>
      <c r="CN371" s="233"/>
      <c r="CO371" s="233"/>
      <c r="CP371" s="233"/>
      <c r="CQ371" s="233"/>
      <c r="CR371" s="233"/>
      <c r="CS371" s="233"/>
      <c r="CT371" s="233"/>
      <c r="CU371" s="233"/>
      <c r="CV371" s="233"/>
      <c r="CW371" s="233"/>
      <c r="CX371" s="233"/>
      <c r="CY371" s="233"/>
      <c r="CZ371" s="233"/>
    </row>
    <row r="372" s="264" customFormat="true" ht="15" customHeight="true" x14ac:dyDescent="0.2">
      <c r="A372" s="138"/>
      <c r="B372" s="138"/>
      <c r="C372" s="138"/>
      <c r="D372" s="138"/>
      <c r="E372" s="138"/>
      <c r="F372" s="138"/>
      <c r="G372" s="138"/>
      <c r="W372" s="233"/>
      <c r="X372" s="233"/>
      <c r="Y372" s="233"/>
      <c r="Z372" s="233"/>
      <c r="AA372" s="233"/>
      <c r="AB372" s="233"/>
      <c r="AC372" s="233"/>
      <c r="AD372" s="233"/>
      <c r="AE372" s="233"/>
      <c r="AF372" s="233"/>
      <c r="AG372" s="233"/>
      <c r="AH372" s="233"/>
      <c r="AI372" s="233"/>
      <c r="AJ372" s="233"/>
      <c r="AK372" s="233"/>
      <c r="AL372" s="233"/>
      <c r="AM372" s="233"/>
      <c r="AN372" s="233"/>
      <c r="AO372" s="233"/>
      <c r="AP372" s="233"/>
      <c r="AQ372" s="233"/>
      <c r="AR372" s="233"/>
      <c r="AS372" s="233"/>
      <c r="AT372" s="233"/>
      <c r="AU372" s="233"/>
      <c r="AV372" s="233"/>
      <c r="AW372" s="233"/>
      <c r="AX372" s="233"/>
      <c r="AY372" s="233"/>
      <c r="AZ372" s="233"/>
      <c r="BB372" s="138"/>
      <c r="BW372" s="233"/>
      <c r="BX372" s="233"/>
      <c r="BY372" s="233"/>
      <c r="BZ372" s="233"/>
      <c r="CA372" s="233"/>
      <c r="CB372" s="233"/>
      <c r="CC372" s="233"/>
      <c r="CD372" s="233"/>
      <c r="CE372" s="233"/>
      <c r="CF372" s="233"/>
      <c r="CG372" s="233"/>
      <c r="CH372" s="233"/>
      <c r="CI372" s="233"/>
      <c r="CJ372" s="233"/>
      <c r="CK372" s="233"/>
      <c r="CL372" s="233"/>
      <c r="CM372" s="233"/>
      <c r="CN372" s="233"/>
      <c r="CO372" s="233"/>
      <c r="CP372" s="233"/>
      <c r="CQ372" s="233"/>
      <c r="CR372" s="233"/>
      <c r="CS372" s="233"/>
      <c r="CT372" s="233"/>
      <c r="CU372" s="233"/>
      <c r="CV372" s="233"/>
      <c r="CW372" s="233"/>
      <c r="CX372" s="233"/>
      <c r="CY372" s="233"/>
      <c r="CZ372" s="233"/>
    </row>
    <row r="373" s="264" customFormat="true" ht="15" customHeight="true" x14ac:dyDescent="0.2">
      <c r="A373" s="138"/>
      <c r="B373" s="138"/>
      <c r="C373" s="138"/>
      <c r="D373" s="138"/>
      <c r="E373" s="138"/>
      <c r="F373" s="138"/>
      <c r="G373" s="138"/>
      <c r="W373" s="233"/>
      <c r="X373" s="233"/>
      <c r="Y373" s="233"/>
      <c r="Z373" s="233"/>
      <c r="AA373" s="233"/>
      <c r="AB373" s="233"/>
      <c r="AC373" s="233"/>
      <c r="AD373" s="233"/>
      <c r="AE373" s="233"/>
      <c r="AF373" s="233"/>
      <c r="AG373" s="233"/>
      <c r="AH373" s="233"/>
      <c r="AI373" s="233"/>
      <c r="AJ373" s="233"/>
      <c r="AK373" s="233"/>
      <c r="AL373" s="233"/>
      <c r="AM373" s="233"/>
      <c r="AN373" s="233"/>
      <c r="AO373" s="233"/>
      <c r="AP373" s="233"/>
      <c r="AQ373" s="233"/>
      <c r="AR373" s="233"/>
      <c r="AS373" s="233"/>
      <c r="AT373" s="233"/>
      <c r="AU373" s="233"/>
      <c r="AV373" s="233"/>
      <c r="AW373" s="233"/>
      <c r="AX373" s="233"/>
      <c r="AY373" s="233"/>
      <c r="AZ373" s="233"/>
      <c r="BB373" s="138"/>
      <c r="BW373" s="233"/>
      <c r="BX373" s="233"/>
      <c r="BY373" s="233"/>
      <c r="BZ373" s="233"/>
      <c r="CA373" s="233"/>
      <c r="CB373" s="233"/>
      <c r="CC373" s="233"/>
      <c r="CD373" s="233"/>
      <c r="CE373" s="233"/>
      <c r="CF373" s="233"/>
      <c r="CG373" s="233"/>
      <c r="CH373" s="233"/>
      <c r="CI373" s="233"/>
      <c r="CJ373" s="233"/>
      <c r="CK373" s="233"/>
      <c r="CL373" s="233"/>
      <c r="CM373" s="233"/>
      <c r="CN373" s="233"/>
      <c r="CO373" s="233"/>
      <c r="CP373" s="233"/>
      <c r="CQ373" s="233"/>
      <c r="CR373" s="233"/>
      <c r="CS373" s="233"/>
      <c r="CT373" s="233"/>
      <c r="CU373" s="233"/>
      <c r="CV373" s="233"/>
      <c r="CW373" s="233"/>
      <c r="CX373" s="233"/>
      <c r="CY373" s="233"/>
      <c r="CZ373" s="233"/>
    </row>
    <row r="374" s="264" customFormat="true" ht="15" customHeight="true" x14ac:dyDescent="0.2">
      <c r="A374" s="138"/>
      <c r="B374" s="138"/>
      <c r="C374" s="138"/>
      <c r="D374" s="138"/>
      <c r="E374" s="138"/>
      <c r="F374" s="138"/>
      <c r="G374" s="138"/>
      <c r="W374" s="233"/>
      <c r="X374" s="233"/>
      <c r="Y374" s="233"/>
      <c r="Z374" s="233"/>
      <c r="AA374" s="233"/>
      <c r="AB374" s="233"/>
      <c r="AC374" s="233"/>
      <c r="AD374" s="233"/>
      <c r="AE374" s="233"/>
      <c r="AF374" s="233"/>
      <c r="AG374" s="233"/>
      <c r="AH374" s="233"/>
      <c r="AI374" s="233"/>
      <c r="AJ374" s="233"/>
      <c r="AK374" s="233"/>
      <c r="AL374" s="233"/>
      <c r="AM374" s="233"/>
      <c r="AN374" s="233"/>
      <c r="AO374" s="233"/>
      <c r="AP374" s="233"/>
      <c r="AQ374" s="233"/>
      <c r="AR374" s="233"/>
      <c r="AS374" s="233"/>
      <c r="AT374" s="233"/>
      <c r="AU374" s="233"/>
      <c r="AV374" s="233"/>
      <c r="AW374" s="233"/>
      <c r="AX374" s="233"/>
      <c r="AY374" s="233"/>
      <c r="AZ374" s="233"/>
      <c r="BB374" s="138"/>
      <c r="BW374" s="233"/>
      <c r="BX374" s="233"/>
      <c r="BY374" s="233"/>
      <c r="BZ374" s="233"/>
      <c r="CA374" s="233"/>
      <c r="CB374" s="233"/>
      <c r="CC374" s="233"/>
      <c r="CD374" s="233"/>
      <c r="CE374" s="233"/>
      <c r="CF374" s="233"/>
      <c r="CG374" s="233"/>
      <c r="CH374" s="233"/>
      <c r="CI374" s="233"/>
      <c r="CJ374" s="233"/>
      <c r="CK374" s="233"/>
      <c r="CL374" s="233"/>
      <c r="CM374" s="233"/>
      <c r="CN374" s="233"/>
      <c r="CO374" s="233"/>
      <c r="CP374" s="233"/>
      <c r="CQ374" s="233"/>
      <c r="CR374" s="233"/>
      <c r="CS374" s="233"/>
      <c r="CT374" s="233"/>
      <c r="CU374" s="233"/>
      <c r="CV374" s="233"/>
      <c r="CW374" s="233"/>
      <c r="CX374" s="233"/>
      <c r="CY374" s="233"/>
      <c r="CZ374" s="233"/>
    </row>
    <row r="375" s="133" customFormat="true" ht="15" customHeight="true" x14ac:dyDescent="0.2">
      <c r="V375" s="135"/>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135"/>
      <c r="BV375" s="135"/>
      <c r="BW375" s="232"/>
      <c r="BX375" s="232"/>
      <c r="BY375" s="232"/>
      <c r="BZ375" s="232"/>
      <c r="CA375" s="232"/>
      <c r="CB375" s="232"/>
      <c r="CC375" s="232"/>
      <c r="CD375" s="232"/>
      <c r="CE375" s="232"/>
      <c r="CF375" s="232"/>
      <c r="CG375" s="232"/>
      <c r="CH375" s="232"/>
      <c r="CI375" s="232"/>
      <c r="CJ375" s="232"/>
      <c r="CK375" s="232"/>
      <c r="CL375" s="232"/>
      <c r="CM375" s="232"/>
      <c r="CN375" s="232"/>
      <c r="CO375" s="232"/>
      <c r="CP375" s="232"/>
      <c r="CQ375" s="232"/>
      <c r="CR375" s="232"/>
      <c r="CS375" s="232"/>
      <c r="CT375" s="232"/>
      <c r="CU375" s="232"/>
      <c r="CV375" s="232"/>
      <c r="CW375" s="232"/>
      <c r="CX375" s="232"/>
      <c r="CY375" s="232"/>
      <c r="CZ375" s="232"/>
    </row>
    <row r="376" s="133" customFormat="true" ht="15" customHeight="true" x14ac:dyDescent="0.2">
      <c r="V376" s="135"/>
      <c r="W376" s="232"/>
      <c r="X376" s="232"/>
      <c r="Y376" s="232"/>
      <c r="Z376" s="232"/>
      <c r="AA376" s="232"/>
      <c r="AB376" s="232"/>
      <c r="AC376" s="232"/>
      <c r="AD376" s="232"/>
      <c r="AE376" s="232"/>
      <c r="AF376" s="232"/>
      <c r="AG376" s="232"/>
      <c r="AH376" s="232"/>
      <c r="AI376" s="232"/>
      <c r="AJ376" s="232"/>
      <c r="AK376" s="232"/>
      <c r="AL376" s="232"/>
      <c r="AM376" s="232"/>
      <c r="AN376" s="232"/>
      <c r="AO376" s="232"/>
      <c r="AP376" s="232"/>
      <c r="AQ376" s="232"/>
      <c r="AR376" s="232"/>
      <c r="AS376" s="232"/>
      <c r="AT376" s="232"/>
      <c r="AU376" s="232"/>
      <c r="AV376" s="232"/>
      <c r="AW376" s="232"/>
      <c r="AX376" s="232"/>
      <c r="AY376" s="232"/>
      <c r="AZ376" s="232"/>
      <c r="BA376" s="135"/>
      <c r="BV376" s="135"/>
      <c r="BW376" s="232"/>
      <c r="BX376" s="232"/>
      <c r="BY376" s="232"/>
      <c r="BZ376" s="232"/>
      <c r="CA376" s="232"/>
      <c r="CB376" s="232"/>
      <c r="CC376" s="232"/>
      <c r="CD376" s="232"/>
      <c r="CE376" s="232"/>
      <c r="CF376" s="232"/>
      <c r="CG376" s="232"/>
      <c r="CH376" s="232"/>
      <c r="CI376" s="232"/>
      <c r="CJ376" s="232"/>
      <c r="CK376" s="232"/>
      <c r="CL376" s="232"/>
      <c r="CM376" s="232"/>
      <c r="CN376" s="232"/>
      <c r="CO376" s="232"/>
      <c r="CP376" s="232"/>
      <c r="CQ376" s="232"/>
      <c r="CR376" s="232"/>
      <c r="CS376" s="232"/>
      <c r="CT376" s="232"/>
      <c r="CU376" s="232"/>
      <c r="CV376" s="232"/>
      <c r="CW376" s="232"/>
      <c r="CX376" s="232"/>
      <c r="CY376" s="232"/>
      <c r="CZ376" s="232"/>
    </row>
    <row r="377" s="133" customFormat="true" ht="15" customHeight="true" x14ac:dyDescent="0.2">
      <c r="V377" s="135"/>
      <c r="W377" s="232"/>
      <c r="X377" s="232"/>
      <c r="Y377" s="232"/>
      <c r="Z377" s="232"/>
      <c r="AA377" s="232"/>
      <c r="AB377" s="232"/>
      <c r="AC377" s="232"/>
      <c r="AD377" s="232"/>
      <c r="AE377" s="232"/>
      <c r="AF377" s="232"/>
      <c r="AG377" s="232"/>
      <c r="AH377" s="232"/>
      <c r="AI377" s="232"/>
      <c r="AJ377" s="232"/>
      <c r="AK377" s="232"/>
      <c r="AL377" s="232"/>
      <c r="AM377" s="232"/>
      <c r="AN377" s="232"/>
      <c r="AO377" s="232"/>
      <c r="AP377" s="232"/>
      <c r="AQ377" s="232"/>
      <c r="AR377" s="232"/>
      <c r="AS377" s="232"/>
      <c r="AT377" s="232"/>
      <c r="AU377" s="232"/>
      <c r="AV377" s="232"/>
      <c r="AW377" s="232"/>
      <c r="AX377" s="232"/>
      <c r="AY377" s="232"/>
      <c r="AZ377" s="232"/>
      <c r="BA377" s="135"/>
      <c r="BV377" s="135"/>
      <c r="BW377" s="232"/>
      <c r="BX377" s="232"/>
      <c r="BY377" s="232"/>
      <c r="BZ377" s="232"/>
      <c r="CA377" s="232"/>
      <c r="CB377" s="232"/>
      <c r="CC377" s="232"/>
      <c r="CD377" s="232"/>
      <c r="CE377" s="232"/>
      <c r="CF377" s="232"/>
      <c r="CG377" s="232"/>
      <c r="CH377" s="232"/>
      <c r="CI377" s="232"/>
      <c r="CJ377" s="232"/>
      <c r="CK377" s="232"/>
      <c r="CL377" s="232"/>
      <c r="CM377" s="232"/>
      <c r="CN377" s="232"/>
      <c r="CO377" s="232"/>
      <c r="CP377" s="232"/>
      <c r="CQ377" s="232"/>
      <c r="CR377" s="232"/>
      <c r="CS377" s="232"/>
      <c r="CT377" s="232"/>
      <c r="CU377" s="232"/>
      <c r="CV377" s="232"/>
      <c r="CW377" s="232"/>
      <c r="CX377" s="232"/>
      <c r="CY377" s="232"/>
      <c r="CZ377" s="232"/>
    </row>
    <row r="378" s="133" customFormat="true" ht="15" customHeight="true" x14ac:dyDescent="0.2">
      <c r="V378" s="135"/>
      <c r="W378" s="232"/>
      <c r="X378" s="232"/>
      <c r="Y378" s="232"/>
      <c r="Z378" s="232"/>
      <c r="AA378" s="232"/>
      <c r="AB378" s="232"/>
      <c r="AC378" s="232"/>
      <c r="AD378" s="232"/>
      <c r="AE378" s="232"/>
      <c r="AF378" s="232"/>
      <c r="AG378" s="232"/>
      <c r="AH378" s="232"/>
      <c r="AI378" s="232"/>
      <c r="AJ378" s="232"/>
      <c r="AK378" s="232"/>
      <c r="AL378" s="232"/>
      <c r="AM378" s="232"/>
      <c r="AN378" s="232"/>
      <c r="AO378" s="232"/>
      <c r="AP378" s="232"/>
      <c r="AQ378" s="232"/>
      <c r="AR378" s="232"/>
      <c r="AS378" s="232"/>
      <c r="AT378" s="232"/>
      <c r="AU378" s="232"/>
      <c r="AV378" s="232"/>
      <c r="AW378" s="232"/>
      <c r="AX378" s="232"/>
      <c r="AY378" s="232"/>
      <c r="AZ378" s="232"/>
      <c r="BA378" s="135"/>
      <c r="BV378" s="135"/>
      <c r="BW378" s="232"/>
      <c r="BX378" s="232"/>
      <c r="BY378" s="232"/>
      <c r="BZ378" s="232"/>
      <c r="CA378" s="232"/>
      <c r="CB378" s="232"/>
      <c r="CC378" s="232"/>
      <c r="CD378" s="232"/>
      <c r="CE378" s="232"/>
      <c r="CF378" s="232"/>
      <c r="CG378" s="232"/>
      <c r="CH378" s="232"/>
      <c r="CI378" s="232"/>
      <c r="CJ378" s="232"/>
      <c r="CK378" s="232"/>
      <c r="CL378" s="232"/>
      <c r="CM378" s="232"/>
      <c r="CN378" s="232"/>
      <c r="CO378" s="232"/>
      <c r="CP378" s="232"/>
      <c r="CQ378" s="232"/>
      <c r="CR378" s="232"/>
      <c r="CS378" s="232"/>
      <c r="CT378" s="232"/>
      <c r="CU378" s="232"/>
      <c r="CV378" s="232"/>
      <c r="CW378" s="232"/>
      <c r="CX378" s="232"/>
      <c r="CY378" s="232"/>
      <c r="CZ378" s="232"/>
    </row>
    <row r="379" s="133" customFormat="true" ht="15" customHeight="true" x14ac:dyDescent="0.2">
      <c r="V379" s="135"/>
      <c r="W379" s="232"/>
      <c r="X379" s="232"/>
      <c r="Y379" s="232"/>
      <c r="Z379" s="232"/>
      <c r="AA379" s="232"/>
      <c r="AB379" s="232"/>
      <c r="AC379" s="232"/>
      <c r="AD379" s="232"/>
      <c r="AE379" s="232"/>
      <c r="AF379" s="232"/>
      <c r="AG379" s="232"/>
      <c r="AH379" s="232"/>
      <c r="AI379" s="232"/>
      <c r="AJ379" s="232"/>
      <c r="AK379" s="232"/>
      <c r="AL379" s="232"/>
      <c r="AM379" s="232"/>
      <c r="AN379" s="232"/>
      <c r="AO379" s="232"/>
      <c r="AP379" s="232"/>
      <c r="AQ379" s="232"/>
      <c r="AR379" s="232"/>
      <c r="AS379" s="232"/>
      <c r="AT379" s="232"/>
      <c r="AU379" s="232"/>
      <c r="AV379" s="232"/>
      <c r="AW379" s="232"/>
      <c r="AX379" s="232"/>
      <c r="AY379" s="232"/>
      <c r="AZ379" s="232"/>
      <c r="BA379" s="135"/>
      <c r="BV379" s="135"/>
      <c r="BW379" s="232"/>
      <c r="BX379" s="232"/>
      <c r="BY379" s="232"/>
      <c r="BZ379" s="232"/>
      <c r="CA379" s="232"/>
      <c r="CB379" s="232"/>
      <c r="CC379" s="232"/>
      <c r="CD379" s="232"/>
      <c r="CE379" s="232"/>
      <c r="CF379" s="232"/>
      <c r="CG379" s="232"/>
      <c r="CH379" s="232"/>
      <c r="CI379" s="232"/>
      <c r="CJ379" s="232"/>
      <c r="CK379" s="232"/>
      <c r="CL379" s="232"/>
      <c r="CM379" s="232"/>
      <c r="CN379" s="232"/>
      <c r="CO379" s="232"/>
      <c r="CP379" s="232"/>
      <c r="CQ379" s="232"/>
      <c r="CR379" s="232"/>
      <c r="CS379" s="232"/>
      <c r="CT379" s="232"/>
      <c r="CU379" s="232"/>
      <c r="CV379" s="232"/>
      <c r="CW379" s="232"/>
      <c r="CX379" s="232"/>
      <c r="CY379" s="232"/>
      <c r="CZ379" s="232"/>
    </row>
    <row r="380" s="133" customFormat="true" ht="15" customHeight="true" x14ac:dyDescent="0.2">
      <c r="V380" s="135"/>
      <c r="W380" s="232"/>
      <c r="X380" s="232"/>
      <c r="Y380" s="232"/>
      <c r="Z380" s="232"/>
      <c r="AA380" s="232"/>
      <c r="AB380" s="232"/>
      <c r="AC380" s="232"/>
      <c r="AD380" s="232"/>
      <c r="AE380" s="232"/>
      <c r="AF380" s="232"/>
      <c r="AG380" s="232"/>
      <c r="AH380" s="232"/>
      <c r="AI380" s="232"/>
      <c r="AJ380" s="232"/>
      <c r="AK380" s="232"/>
      <c r="AL380" s="232"/>
      <c r="AM380" s="232"/>
      <c r="AN380" s="232"/>
      <c r="AO380" s="232"/>
      <c r="AP380" s="232"/>
      <c r="AQ380" s="232"/>
      <c r="AR380" s="232"/>
      <c r="AS380" s="232"/>
      <c r="AT380" s="232"/>
      <c r="AU380" s="232"/>
      <c r="AV380" s="232"/>
      <c r="AW380" s="232"/>
      <c r="AX380" s="232"/>
      <c r="AY380" s="232"/>
      <c r="AZ380" s="232"/>
      <c r="BA380" s="135"/>
      <c r="BV380" s="135"/>
      <c r="BW380" s="232"/>
      <c r="BX380" s="232"/>
      <c r="BY380" s="232"/>
      <c r="BZ380" s="232"/>
      <c r="CA380" s="232"/>
      <c r="CB380" s="232"/>
      <c r="CC380" s="232"/>
      <c r="CD380" s="232"/>
      <c r="CE380" s="232"/>
      <c r="CF380" s="232"/>
      <c r="CG380" s="232"/>
      <c r="CH380" s="232"/>
      <c r="CI380" s="232"/>
      <c r="CJ380" s="232"/>
      <c r="CK380" s="232"/>
      <c r="CL380" s="232"/>
      <c r="CM380" s="232"/>
      <c r="CN380" s="232"/>
      <c r="CO380" s="232"/>
      <c r="CP380" s="232"/>
      <c r="CQ380" s="232"/>
      <c r="CR380" s="232"/>
      <c r="CS380" s="232"/>
      <c r="CT380" s="232"/>
      <c r="CU380" s="232"/>
      <c r="CV380" s="232"/>
      <c r="CW380" s="232"/>
      <c r="CX380" s="232"/>
      <c r="CY380" s="232"/>
      <c r="CZ380" s="232"/>
    </row>
    <row r="381" s="133" customFormat="true" ht="15" customHeight="true" x14ac:dyDescent="0.2">
      <c r="V381" s="135"/>
      <c r="W381" s="232"/>
      <c r="X381" s="232"/>
      <c r="Y381" s="232"/>
      <c r="Z381" s="232"/>
      <c r="AA381" s="232"/>
      <c r="AB381" s="232"/>
      <c r="AC381" s="232"/>
      <c r="AD381" s="232"/>
      <c r="AE381" s="232"/>
      <c r="AF381" s="232"/>
      <c r="AG381" s="232"/>
      <c r="AH381" s="232"/>
      <c r="AI381" s="232"/>
      <c r="AJ381" s="232"/>
      <c r="AK381" s="232"/>
      <c r="AL381" s="232"/>
      <c r="AM381" s="232"/>
      <c r="AN381" s="232"/>
      <c r="AO381" s="232"/>
      <c r="AP381" s="232"/>
      <c r="AQ381" s="232"/>
      <c r="AR381" s="232"/>
      <c r="AS381" s="232"/>
      <c r="AT381" s="232"/>
      <c r="AU381" s="232"/>
      <c r="AV381" s="232"/>
      <c r="AW381" s="232"/>
      <c r="AX381" s="232"/>
      <c r="AY381" s="232"/>
      <c r="AZ381" s="232"/>
      <c r="BA381" s="135"/>
      <c r="BV381" s="135"/>
      <c r="BW381" s="232"/>
      <c r="BX381" s="232"/>
      <c r="BY381" s="232"/>
      <c r="BZ381" s="232"/>
      <c r="CA381" s="232"/>
      <c r="CB381" s="232"/>
      <c r="CC381" s="232"/>
      <c r="CD381" s="232"/>
      <c r="CE381" s="232"/>
      <c r="CF381" s="232"/>
      <c r="CG381" s="232"/>
      <c r="CH381" s="232"/>
      <c r="CI381" s="232"/>
      <c r="CJ381" s="232"/>
      <c r="CK381" s="232"/>
      <c r="CL381" s="232"/>
      <c r="CM381" s="232"/>
      <c r="CN381" s="232"/>
      <c r="CO381" s="232"/>
      <c r="CP381" s="232"/>
      <c r="CQ381" s="232"/>
      <c r="CR381" s="232"/>
      <c r="CS381" s="232"/>
      <c r="CT381" s="232"/>
      <c r="CU381" s="232"/>
      <c r="CV381" s="232"/>
      <c r="CW381" s="232"/>
      <c r="CX381" s="232"/>
      <c r="CY381" s="232"/>
      <c r="CZ381" s="232"/>
    </row>
    <row r="382" s="133" customFormat="true" ht="15" customHeight="true" x14ac:dyDescent="0.2">
      <c r="V382" s="135"/>
      <c r="W382" s="232"/>
      <c r="X382" s="232"/>
      <c r="Y382" s="232"/>
      <c r="Z382" s="232"/>
      <c r="AA382" s="232"/>
      <c r="AB382" s="232"/>
      <c r="AC382" s="232"/>
      <c r="AD382" s="232"/>
      <c r="AE382" s="232"/>
      <c r="AF382" s="232"/>
      <c r="AG382" s="232"/>
      <c r="AH382" s="232"/>
      <c r="AI382" s="232"/>
      <c r="AJ382" s="232"/>
      <c r="AK382" s="232"/>
      <c r="AL382" s="232"/>
      <c r="AM382" s="232"/>
      <c r="AN382" s="232"/>
      <c r="AO382" s="232"/>
      <c r="AP382" s="232"/>
      <c r="AQ382" s="232"/>
      <c r="AR382" s="232"/>
      <c r="AS382" s="232"/>
      <c r="AT382" s="232"/>
      <c r="AU382" s="232"/>
      <c r="AV382" s="232"/>
      <c r="AW382" s="232"/>
      <c r="AX382" s="232"/>
      <c r="AY382" s="232"/>
      <c r="AZ382" s="232"/>
      <c r="BA382" s="135"/>
      <c r="BV382" s="135"/>
      <c r="BW382" s="232"/>
      <c r="BX382" s="232"/>
      <c r="BY382" s="232"/>
      <c r="BZ382" s="232"/>
      <c r="CA382" s="232"/>
      <c r="CB382" s="232"/>
      <c r="CC382" s="232"/>
      <c r="CD382" s="232"/>
      <c r="CE382" s="232"/>
      <c r="CF382" s="232"/>
      <c r="CG382" s="232"/>
      <c r="CH382" s="232"/>
      <c r="CI382" s="232"/>
      <c r="CJ382" s="232"/>
      <c r="CK382" s="232"/>
      <c r="CL382" s="232"/>
      <c r="CM382" s="232"/>
      <c r="CN382" s="232"/>
      <c r="CO382" s="232"/>
      <c r="CP382" s="232"/>
      <c r="CQ382" s="232"/>
      <c r="CR382" s="232"/>
      <c r="CS382" s="232"/>
      <c r="CT382" s="232"/>
      <c r="CU382" s="232"/>
      <c r="CV382" s="232"/>
      <c r="CW382" s="232"/>
      <c r="CX382" s="232"/>
      <c r="CY382" s="232"/>
      <c r="CZ382" s="232"/>
    </row>
    <row r="383" s="133" customFormat="true" ht="15" customHeight="true" x14ac:dyDescent="0.2">
      <c r="V383" s="135"/>
      <c r="W383" s="232"/>
      <c r="X383" s="232"/>
      <c r="Y383" s="232"/>
      <c r="Z383" s="232"/>
      <c r="AA383" s="232"/>
      <c r="AB383" s="232"/>
      <c r="AC383" s="232"/>
      <c r="AD383" s="232"/>
      <c r="AE383" s="232"/>
      <c r="AF383" s="232"/>
      <c r="AG383" s="232"/>
      <c r="AH383" s="232"/>
      <c r="AI383" s="232"/>
      <c r="AJ383" s="232"/>
      <c r="AK383" s="232"/>
      <c r="AL383" s="232"/>
      <c r="AM383" s="232"/>
      <c r="AN383" s="232"/>
      <c r="AO383" s="232"/>
      <c r="AP383" s="232"/>
      <c r="AQ383" s="232"/>
      <c r="AR383" s="232"/>
      <c r="AS383" s="232"/>
      <c r="AT383" s="232"/>
      <c r="AU383" s="232"/>
      <c r="AV383" s="232"/>
      <c r="AW383" s="232"/>
      <c r="AX383" s="232"/>
      <c r="AY383" s="232"/>
      <c r="AZ383" s="232"/>
      <c r="BA383" s="135"/>
      <c r="BV383" s="135"/>
      <c r="BW383" s="232"/>
      <c r="BX383" s="232"/>
      <c r="BY383" s="232"/>
      <c r="BZ383" s="232"/>
      <c r="CA383" s="232"/>
      <c r="CB383" s="232"/>
      <c r="CC383" s="232"/>
      <c r="CD383" s="232"/>
      <c r="CE383" s="232"/>
      <c r="CF383" s="232"/>
      <c r="CG383" s="232"/>
      <c r="CH383" s="232"/>
      <c r="CI383" s="232"/>
      <c r="CJ383" s="232"/>
      <c r="CK383" s="232"/>
      <c r="CL383" s="232"/>
      <c r="CM383" s="232"/>
      <c r="CN383" s="232"/>
      <c r="CO383" s="232"/>
      <c r="CP383" s="232"/>
      <c r="CQ383" s="232"/>
      <c r="CR383" s="232"/>
      <c r="CS383" s="232"/>
      <c r="CT383" s="232"/>
      <c r="CU383" s="232"/>
      <c r="CV383" s="232"/>
      <c r="CW383" s="232"/>
      <c r="CX383" s="232"/>
      <c r="CY383" s="232"/>
      <c r="CZ383" s="232"/>
    </row>
    <row r="384" s="133" customFormat="true" ht="15" customHeight="true" x14ac:dyDescent="0.2">
      <c r="V384" s="135"/>
      <c r="W384" s="232"/>
      <c r="X384" s="232"/>
      <c r="Y384" s="232"/>
      <c r="Z384" s="232"/>
      <c r="AA384" s="232"/>
      <c r="AB384" s="232"/>
      <c r="AC384" s="232"/>
      <c r="AD384" s="232"/>
      <c r="AE384" s="232"/>
      <c r="AF384" s="232"/>
      <c r="AG384" s="232"/>
      <c r="AH384" s="232"/>
      <c r="AI384" s="232"/>
      <c r="AJ384" s="232"/>
      <c r="AK384" s="232"/>
      <c r="AL384" s="232"/>
      <c r="AM384" s="232"/>
      <c r="AN384" s="232"/>
      <c r="AO384" s="232"/>
      <c r="AP384" s="232"/>
      <c r="AQ384" s="232"/>
      <c r="AR384" s="232"/>
      <c r="AS384" s="232"/>
      <c r="AT384" s="232"/>
      <c r="AU384" s="232"/>
      <c r="AV384" s="232"/>
      <c r="AW384" s="232"/>
      <c r="AX384" s="232"/>
      <c r="AY384" s="232"/>
      <c r="AZ384" s="232"/>
      <c r="BA384" s="135"/>
      <c r="BV384" s="135"/>
      <c r="BW384" s="232"/>
      <c r="BX384" s="232"/>
      <c r="BY384" s="232"/>
      <c r="BZ384" s="232"/>
      <c r="CA384" s="232"/>
      <c r="CB384" s="232"/>
      <c r="CC384" s="232"/>
      <c r="CD384" s="232"/>
      <c r="CE384" s="232"/>
      <c r="CF384" s="232"/>
      <c r="CG384" s="232"/>
      <c r="CH384" s="232"/>
      <c r="CI384" s="232"/>
      <c r="CJ384" s="232"/>
      <c r="CK384" s="232"/>
      <c r="CL384" s="232"/>
      <c r="CM384" s="232"/>
      <c r="CN384" s="232"/>
      <c r="CO384" s="232"/>
      <c r="CP384" s="232"/>
      <c r="CQ384" s="232"/>
      <c r="CR384" s="232"/>
      <c r="CS384" s="232"/>
      <c r="CT384" s="232"/>
      <c r="CU384" s="232"/>
      <c r="CV384" s="232"/>
      <c r="CW384" s="232"/>
      <c r="CX384" s="232"/>
      <c r="CY384" s="232"/>
      <c r="CZ384" s="232"/>
    </row>
    <row r="385" s="133" customFormat="true" ht="15" customHeight="true" x14ac:dyDescent="0.2">
      <c r="V385" s="135"/>
      <c r="W385" s="232"/>
      <c r="X385" s="232"/>
      <c r="Y385" s="232"/>
      <c r="Z385" s="232"/>
      <c r="AA385" s="232"/>
      <c r="AB385" s="232"/>
      <c r="AC385" s="232"/>
      <c r="AD385" s="232"/>
      <c r="AE385" s="232"/>
      <c r="AF385" s="232"/>
      <c r="AG385" s="232"/>
      <c r="AH385" s="232"/>
      <c r="AI385" s="232"/>
      <c r="AJ385" s="232"/>
      <c r="AK385" s="232"/>
      <c r="AL385" s="232"/>
      <c r="AM385" s="232"/>
      <c r="AN385" s="232"/>
      <c r="AO385" s="232"/>
      <c r="AP385" s="232"/>
      <c r="AQ385" s="232"/>
      <c r="AR385" s="232"/>
      <c r="AS385" s="232"/>
      <c r="AT385" s="232"/>
      <c r="AU385" s="232"/>
      <c r="AV385" s="232"/>
      <c r="AW385" s="232"/>
      <c r="AX385" s="232"/>
      <c r="AY385" s="232"/>
      <c r="AZ385" s="232"/>
      <c r="BA385" s="135"/>
      <c r="BV385" s="135"/>
      <c r="BW385" s="232"/>
      <c r="BX385" s="232"/>
      <c r="BY385" s="232"/>
      <c r="BZ385" s="232"/>
      <c r="CA385" s="232"/>
      <c r="CB385" s="232"/>
      <c r="CC385" s="232"/>
      <c r="CD385" s="232"/>
      <c r="CE385" s="232"/>
      <c r="CF385" s="232"/>
      <c r="CG385" s="232"/>
      <c r="CH385" s="232"/>
      <c r="CI385" s="232"/>
      <c r="CJ385" s="232"/>
      <c r="CK385" s="232"/>
      <c r="CL385" s="232"/>
      <c r="CM385" s="232"/>
      <c r="CN385" s="232"/>
      <c r="CO385" s="232"/>
      <c r="CP385" s="232"/>
      <c r="CQ385" s="232"/>
      <c r="CR385" s="232"/>
      <c r="CS385" s="232"/>
      <c r="CT385" s="232"/>
      <c r="CU385" s="232"/>
      <c r="CV385" s="232"/>
      <c r="CW385" s="232"/>
      <c r="CX385" s="232"/>
      <c r="CY385" s="232"/>
      <c r="CZ385" s="232"/>
    </row>
    <row r="386" s="133" customFormat="true" ht="15" customHeight="true" x14ac:dyDescent="0.2">
      <c r="V386" s="135"/>
      <c r="W386" s="232"/>
      <c r="X386" s="232"/>
      <c r="Y386" s="232"/>
      <c r="Z386" s="232"/>
      <c r="AA386" s="232"/>
      <c r="AB386" s="232"/>
      <c r="AC386" s="232"/>
      <c r="AD386" s="232"/>
      <c r="AE386" s="232"/>
      <c r="AF386" s="232"/>
      <c r="AG386" s="232"/>
      <c r="AH386" s="232"/>
      <c r="AI386" s="232"/>
      <c r="AJ386" s="232"/>
      <c r="AK386" s="232"/>
      <c r="AL386" s="232"/>
      <c r="AM386" s="232"/>
      <c r="AN386" s="232"/>
      <c r="AO386" s="232"/>
      <c r="AP386" s="232"/>
      <c r="AQ386" s="232"/>
      <c r="AR386" s="232"/>
      <c r="AS386" s="232"/>
      <c r="AT386" s="232"/>
      <c r="AU386" s="232"/>
      <c r="AV386" s="232"/>
      <c r="AW386" s="232"/>
      <c r="AX386" s="232"/>
      <c r="AY386" s="232"/>
      <c r="AZ386" s="232"/>
      <c r="BA386" s="135"/>
      <c r="BV386" s="135"/>
      <c r="BW386" s="232"/>
      <c r="BX386" s="232"/>
      <c r="BY386" s="232"/>
      <c r="BZ386" s="232"/>
      <c r="CA386" s="232"/>
      <c r="CB386" s="232"/>
      <c r="CC386" s="232"/>
      <c r="CD386" s="232"/>
      <c r="CE386" s="232"/>
      <c r="CF386" s="232"/>
      <c r="CG386" s="232"/>
      <c r="CH386" s="232"/>
      <c r="CI386" s="232"/>
      <c r="CJ386" s="232"/>
      <c r="CK386" s="232"/>
      <c r="CL386" s="232"/>
      <c r="CM386" s="232"/>
      <c r="CN386" s="232"/>
      <c r="CO386" s="232"/>
      <c r="CP386" s="232"/>
      <c r="CQ386" s="232"/>
      <c r="CR386" s="232"/>
      <c r="CS386" s="232"/>
      <c r="CT386" s="232"/>
      <c r="CU386" s="232"/>
      <c r="CV386" s="232"/>
      <c r="CW386" s="232"/>
      <c r="CX386" s="232"/>
      <c r="CY386" s="232"/>
      <c r="CZ386" s="232"/>
    </row>
    <row r="387" s="133" customFormat="true" ht="15" customHeight="true" x14ac:dyDescent="0.2">
      <c r="V387" s="135"/>
      <c r="W387" s="232"/>
      <c r="X387" s="232"/>
      <c r="Y387" s="232"/>
      <c r="Z387" s="232"/>
      <c r="AA387" s="232"/>
      <c r="AB387" s="232"/>
      <c r="AC387" s="232"/>
      <c r="AD387" s="232"/>
      <c r="AE387" s="232"/>
      <c r="AF387" s="232"/>
      <c r="AG387" s="232"/>
      <c r="AH387" s="232"/>
      <c r="AI387" s="232"/>
      <c r="AJ387" s="232"/>
      <c r="AK387" s="232"/>
      <c r="AL387" s="232"/>
      <c r="AM387" s="232"/>
      <c r="AN387" s="232"/>
      <c r="AO387" s="232"/>
      <c r="AP387" s="232"/>
      <c r="AQ387" s="232"/>
      <c r="AR387" s="232"/>
      <c r="AS387" s="232"/>
      <c r="AT387" s="232"/>
      <c r="AU387" s="232"/>
      <c r="AV387" s="232"/>
      <c r="AW387" s="232"/>
      <c r="AX387" s="232"/>
      <c r="AY387" s="232"/>
      <c r="AZ387" s="232"/>
      <c r="BA387" s="135"/>
      <c r="BV387" s="135"/>
      <c r="BW387" s="232"/>
      <c r="BX387" s="232"/>
      <c r="BY387" s="232"/>
      <c r="BZ387" s="232"/>
      <c r="CA387" s="232"/>
      <c r="CB387" s="232"/>
      <c r="CC387" s="232"/>
      <c r="CD387" s="232"/>
      <c r="CE387" s="232"/>
      <c r="CF387" s="232"/>
      <c r="CG387" s="232"/>
      <c r="CH387" s="232"/>
      <c r="CI387" s="232"/>
      <c r="CJ387" s="232"/>
      <c r="CK387" s="232"/>
      <c r="CL387" s="232"/>
      <c r="CM387" s="232"/>
      <c r="CN387" s="232"/>
      <c r="CO387" s="232"/>
      <c r="CP387" s="232"/>
      <c r="CQ387" s="232"/>
      <c r="CR387" s="232"/>
      <c r="CS387" s="232"/>
      <c r="CT387" s="232"/>
      <c r="CU387" s="232"/>
      <c r="CV387" s="232"/>
      <c r="CW387" s="232"/>
      <c r="CX387" s="232"/>
      <c r="CY387" s="232"/>
      <c r="CZ387" s="232"/>
    </row>
    <row r="388" s="133" customFormat="true" ht="15" customHeight="true" x14ac:dyDescent="0.2">
      <c r="V388" s="135"/>
      <c r="W388" s="232"/>
      <c r="X388" s="232"/>
      <c r="Y388" s="232"/>
      <c r="Z388" s="232"/>
      <c r="AA388" s="232"/>
      <c r="AB388" s="232"/>
      <c r="AC388" s="232"/>
      <c r="AD388" s="232"/>
      <c r="AE388" s="232"/>
      <c r="AF388" s="232"/>
      <c r="AG388" s="232"/>
      <c r="AH388" s="232"/>
      <c r="AI388" s="232"/>
      <c r="AJ388" s="232"/>
      <c r="AK388" s="232"/>
      <c r="AL388" s="232"/>
      <c r="AM388" s="232"/>
      <c r="AN388" s="232"/>
      <c r="AO388" s="232"/>
      <c r="AP388" s="232"/>
      <c r="AQ388" s="232"/>
      <c r="AR388" s="232"/>
      <c r="AS388" s="232"/>
      <c r="AT388" s="232"/>
      <c r="AU388" s="232"/>
      <c r="AV388" s="232"/>
      <c r="AW388" s="232"/>
      <c r="AX388" s="232"/>
      <c r="AY388" s="232"/>
      <c r="AZ388" s="232"/>
      <c r="BA388" s="135"/>
      <c r="BV388" s="135"/>
      <c r="BW388" s="232"/>
      <c r="BX388" s="232"/>
      <c r="BY388" s="232"/>
      <c r="BZ388" s="232"/>
      <c r="CA388" s="232"/>
      <c r="CB388" s="232"/>
      <c r="CC388" s="232"/>
      <c r="CD388" s="232"/>
      <c r="CE388" s="232"/>
      <c r="CF388" s="232"/>
      <c r="CG388" s="232"/>
      <c r="CH388" s="232"/>
      <c r="CI388" s="232"/>
      <c r="CJ388" s="232"/>
      <c r="CK388" s="232"/>
      <c r="CL388" s="232"/>
      <c r="CM388" s="232"/>
      <c r="CN388" s="232"/>
      <c r="CO388" s="232"/>
      <c r="CP388" s="232"/>
      <c r="CQ388" s="232"/>
      <c r="CR388" s="232"/>
      <c r="CS388" s="232"/>
      <c r="CT388" s="232"/>
      <c r="CU388" s="232"/>
      <c r="CV388" s="232"/>
      <c r="CW388" s="232"/>
      <c r="CX388" s="232"/>
      <c r="CY388" s="232"/>
      <c r="CZ388" s="232"/>
    </row>
    <row r="389" s="133" customFormat="true" ht="15" customHeight="true" x14ac:dyDescent="0.2">
      <c r="V389" s="135"/>
      <c r="W389" s="232"/>
      <c r="X389" s="232"/>
      <c r="Y389" s="232"/>
      <c r="Z389" s="232"/>
      <c r="AA389" s="232"/>
      <c r="AB389" s="232"/>
      <c r="AC389" s="232"/>
      <c r="AD389" s="232"/>
      <c r="AE389" s="232"/>
      <c r="AF389" s="232"/>
      <c r="AG389" s="232"/>
      <c r="AH389" s="232"/>
      <c r="AI389" s="232"/>
      <c r="AJ389" s="232"/>
      <c r="AK389" s="232"/>
      <c r="AL389" s="232"/>
      <c r="AM389" s="232"/>
      <c r="AN389" s="232"/>
      <c r="AO389" s="232"/>
      <c r="AP389" s="232"/>
      <c r="AQ389" s="232"/>
      <c r="AR389" s="232"/>
      <c r="AS389" s="232"/>
      <c r="AT389" s="232"/>
      <c r="AU389" s="232"/>
      <c r="AV389" s="232"/>
      <c r="AW389" s="232"/>
      <c r="AX389" s="232"/>
      <c r="AY389" s="232"/>
      <c r="AZ389" s="232"/>
      <c r="BA389" s="135"/>
      <c r="BV389" s="135"/>
      <c r="BW389" s="232"/>
      <c r="BX389" s="232"/>
      <c r="BY389" s="232"/>
      <c r="BZ389" s="232"/>
      <c r="CA389" s="232"/>
      <c r="CB389" s="232"/>
      <c r="CC389" s="232"/>
      <c r="CD389" s="232"/>
      <c r="CE389" s="232"/>
      <c r="CF389" s="232"/>
      <c r="CG389" s="232"/>
      <c r="CH389" s="232"/>
      <c r="CI389" s="232"/>
      <c r="CJ389" s="232"/>
      <c r="CK389" s="232"/>
      <c r="CL389" s="232"/>
      <c r="CM389" s="232"/>
      <c r="CN389" s="232"/>
      <c r="CO389" s="232"/>
      <c r="CP389" s="232"/>
      <c r="CQ389" s="232"/>
      <c r="CR389" s="232"/>
      <c r="CS389" s="232"/>
      <c r="CT389" s="232"/>
      <c r="CU389" s="232"/>
      <c r="CV389" s="232"/>
      <c r="CW389" s="232"/>
      <c r="CX389" s="232"/>
      <c r="CY389" s="232"/>
      <c r="CZ389" s="232"/>
    </row>
    <row r="390" s="133" customFormat="true" ht="15" customHeight="true" x14ac:dyDescent="0.2">
      <c r="V390" s="135"/>
      <c r="W390" s="232"/>
      <c r="X390" s="232"/>
      <c r="Y390" s="232"/>
      <c r="Z390" s="232"/>
      <c r="AA390" s="232"/>
      <c r="AB390" s="232"/>
      <c r="AC390" s="232"/>
      <c r="AD390" s="232"/>
      <c r="AE390" s="232"/>
      <c r="AF390" s="232"/>
      <c r="AG390" s="232"/>
      <c r="AH390" s="232"/>
      <c r="AI390" s="232"/>
      <c r="AJ390" s="232"/>
      <c r="AK390" s="232"/>
      <c r="AL390" s="232"/>
      <c r="AM390" s="232"/>
      <c r="AN390" s="232"/>
      <c r="AO390" s="232"/>
      <c r="AP390" s="232"/>
      <c r="AQ390" s="232"/>
      <c r="AR390" s="232"/>
      <c r="AS390" s="232"/>
      <c r="AT390" s="232"/>
      <c r="AU390" s="232"/>
      <c r="AV390" s="232"/>
      <c r="AW390" s="232"/>
      <c r="AX390" s="232"/>
      <c r="AY390" s="232"/>
      <c r="AZ390" s="232"/>
      <c r="BA390" s="135"/>
      <c r="BV390" s="135"/>
      <c r="BW390" s="232"/>
      <c r="BX390" s="232"/>
      <c r="BY390" s="232"/>
      <c r="BZ390" s="232"/>
      <c r="CA390" s="232"/>
      <c r="CB390" s="232"/>
      <c r="CC390" s="232"/>
      <c r="CD390" s="232"/>
      <c r="CE390" s="232"/>
      <c r="CF390" s="232"/>
      <c r="CG390" s="232"/>
      <c r="CH390" s="232"/>
      <c r="CI390" s="232"/>
      <c r="CJ390" s="232"/>
      <c r="CK390" s="232"/>
      <c r="CL390" s="232"/>
      <c r="CM390" s="232"/>
      <c r="CN390" s="232"/>
      <c r="CO390" s="232"/>
      <c r="CP390" s="232"/>
      <c r="CQ390" s="232"/>
      <c r="CR390" s="232"/>
      <c r="CS390" s="232"/>
      <c r="CT390" s="232"/>
      <c r="CU390" s="232"/>
      <c r="CV390" s="232"/>
      <c r="CW390" s="232"/>
      <c r="CX390" s="232"/>
      <c r="CY390" s="232"/>
      <c r="CZ390" s="232"/>
    </row>
    <row r="391" s="133" customFormat="true" ht="15" customHeight="true" x14ac:dyDescent="0.2">
      <c r="V391" s="135"/>
      <c r="W391" s="232"/>
      <c r="X391" s="232"/>
      <c r="Y391" s="232"/>
      <c r="Z391" s="232"/>
      <c r="AA391" s="232"/>
      <c r="AB391" s="232"/>
      <c r="AC391" s="232"/>
      <c r="AD391" s="232"/>
      <c r="AE391" s="232"/>
      <c r="AF391" s="232"/>
      <c r="AG391" s="232"/>
      <c r="AH391" s="232"/>
      <c r="AI391" s="232"/>
      <c r="AJ391" s="232"/>
      <c r="AK391" s="232"/>
      <c r="AL391" s="232"/>
      <c r="AM391" s="232"/>
      <c r="AN391" s="232"/>
      <c r="AO391" s="232"/>
      <c r="AP391" s="232"/>
      <c r="AQ391" s="232"/>
      <c r="AR391" s="232"/>
      <c r="AS391" s="232"/>
      <c r="AT391" s="232"/>
      <c r="AU391" s="232"/>
      <c r="AV391" s="232"/>
      <c r="AW391" s="232"/>
      <c r="AX391" s="232"/>
      <c r="AY391" s="232"/>
      <c r="AZ391" s="232"/>
      <c r="BA391" s="135"/>
      <c r="BV391" s="135"/>
      <c r="BW391" s="232"/>
      <c r="BX391" s="232"/>
      <c r="BY391" s="232"/>
      <c r="BZ391" s="232"/>
      <c r="CA391" s="232"/>
      <c r="CB391" s="232"/>
      <c r="CC391" s="232"/>
      <c r="CD391" s="232"/>
      <c r="CE391" s="232"/>
      <c r="CF391" s="232"/>
      <c r="CG391" s="232"/>
      <c r="CH391" s="232"/>
      <c r="CI391" s="232"/>
      <c r="CJ391" s="232"/>
      <c r="CK391" s="232"/>
      <c r="CL391" s="232"/>
      <c r="CM391" s="232"/>
      <c r="CN391" s="232"/>
      <c r="CO391" s="232"/>
      <c r="CP391" s="232"/>
      <c r="CQ391" s="232"/>
      <c r="CR391" s="232"/>
      <c r="CS391" s="232"/>
      <c r="CT391" s="232"/>
      <c r="CU391" s="232"/>
      <c r="CV391" s="232"/>
      <c r="CW391" s="232"/>
      <c r="CX391" s="232"/>
      <c r="CY391" s="232"/>
      <c r="CZ391" s="232"/>
    </row>
    <row r="392" s="133" customFormat="true" ht="15" customHeight="true" x14ac:dyDescent="0.2">
      <c r="V392" s="135"/>
      <c r="W392" s="232"/>
      <c r="X392" s="232"/>
      <c r="Y392" s="232"/>
      <c r="Z392" s="232"/>
      <c r="AA392" s="232"/>
      <c r="AB392" s="232"/>
      <c r="AC392" s="232"/>
      <c r="AD392" s="232"/>
      <c r="AE392" s="232"/>
      <c r="AF392" s="232"/>
      <c r="AG392" s="232"/>
      <c r="AH392" s="232"/>
      <c r="AI392" s="232"/>
      <c r="AJ392" s="232"/>
      <c r="AK392" s="232"/>
      <c r="AL392" s="232"/>
      <c r="AM392" s="232"/>
      <c r="AN392" s="232"/>
      <c r="AO392" s="232"/>
      <c r="AP392" s="232"/>
      <c r="AQ392" s="232"/>
      <c r="AR392" s="232"/>
      <c r="AS392" s="232"/>
      <c r="AT392" s="232"/>
      <c r="AU392" s="232"/>
      <c r="AV392" s="232"/>
      <c r="AW392" s="232"/>
      <c r="AX392" s="232"/>
      <c r="AY392" s="232"/>
      <c r="AZ392" s="232"/>
      <c r="BA392" s="135"/>
      <c r="BV392" s="135"/>
      <c r="BW392" s="232"/>
      <c r="BX392" s="232"/>
      <c r="BY392" s="232"/>
      <c r="BZ392" s="232"/>
      <c r="CA392" s="232"/>
      <c r="CB392" s="232"/>
      <c r="CC392" s="232"/>
      <c r="CD392" s="232"/>
      <c r="CE392" s="232"/>
      <c r="CF392" s="232"/>
      <c r="CG392" s="232"/>
      <c r="CH392" s="232"/>
      <c r="CI392" s="232"/>
      <c r="CJ392" s="232"/>
      <c r="CK392" s="232"/>
      <c r="CL392" s="232"/>
      <c r="CM392" s="232"/>
      <c r="CN392" s="232"/>
      <c r="CO392" s="232"/>
      <c r="CP392" s="232"/>
      <c r="CQ392" s="232"/>
      <c r="CR392" s="232"/>
      <c r="CS392" s="232"/>
      <c r="CT392" s="232"/>
      <c r="CU392" s="232"/>
      <c r="CV392" s="232"/>
      <c r="CW392" s="232"/>
      <c r="CX392" s="232"/>
      <c r="CY392" s="232"/>
      <c r="CZ392" s="232"/>
    </row>
    <row r="393" s="133" customFormat="true" ht="15" customHeight="true" x14ac:dyDescent="0.2">
      <c r="V393" s="135"/>
      <c r="W393" s="232"/>
      <c r="X393" s="232"/>
      <c r="Y393" s="232"/>
      <c r="Z393" s="232"/>
      <c r="AA393" s="232"/>
      <c r="AB393" s="232"/>
      <c r="AC393" s="232"/>
      <c r="AD393" s="232"/>
      <c r="AE393" s="232"/>
      <c r="AF393" s="232"/>
      <c r="AG393" s="232"/>
      <c r="AH393" s="232"/>
      <c r="AI393" s="232"/>
      <c r="AJ393" s="232"/>
      <c r="AK393" s="232"/>
      <c r="AL393" s="232"/>
      <c r="AM393" s="232"/>
      <c r="AN393" s="232"/>
      <c r="AO393" s="232"/>
      <c r="AP393" s="232"/>
      <c r="AQ393" s="232"/>
      <c r="AR393" s="232"/>
      <c r="AS393" s="232"/>
      <c r="AT393" s="232"/>
      <c r="AU393" s="232"/>
      <c r="AV393" s="232"/>
      <c r="AW393" s="232"/>
      <c r="AX393" s="232"/>
      <c r="AY393" s="232"/>
      <c r="AZ393" s="232"/>
      <c r="BA393" s="135"/>
      <c r="BV393" s="135"/>
      <c r="BW393" s="232"/>
      <c r="BX393" s="232"/>
      <c r="BY393" s="232"/>
      <c r="BZ393" s="232"/>
      <c r="CA393" s="232"/>
      <c r="CB393" s="232"/>
      <c r="CC393" s="232"/>
      <c r="CD393" s="232"/>
      <c r="CE393" s="232"/>
      <c r="CF393" s="232"/>
      <c r="CG393" s="232"/>
      <c r="CH393" s="232"/>
      <c r="CI393" s="232"/>
      <c r="CJ393" s="232"/>
      <c r="CK393" s="232"/>
      <c r="CL393" s="232"/>
      <c r="CM393" s="232"/>
      <c r="CN393" s="232"/>
      <c r="CO393" s="232"/>
      <c r="CP393" s="232"/>
      <c r="CQ393" s="232"/>
      <c r="CR393" s="232"/>
      <c r="CS393" s="232"/>
      <c r="CT393" s="232"/>
      <c r="CU393" s="232"/>
      <c r="CV393" s="232"/>
      <c r="CW393" s="232"/>
      <c r="CX393" s="232"/>
      <c r="CY393" s="232"/>
      <c r="CZ393" s="232"/>
    </row>
    <row r="394" s="133" customFormat="true" ht="15" customHeight="true" x14ac:dyDescent="0.2">
      <c r="V394" s="135"/>
      <c r="W394" s="232"/>
      <c r="X394" s="232"/>
      <c r="Y394" s="232"/>
      <c r="Z394" s="232"/>
      <c r="AA394" s="232"/>
      <c r="AB394" s="232"/>
      <c r="AC394" s="232"/>
      <c r="AD394" s="232"/>
      <c r="AE394" s="232"/>
      <c r="AF394" s="232"/>
      <c r="AG394" s="232"/>
      <c r="AH394" s="232"/>
      <c r="AI394" s="232"/>
      <c r="AJ394" s="232"/>
      <c r="AK394" s="232"/>
      <c r="AL394" s="232"/>
      <c r="AM394" s="232"/>
      <c r="AN394" s="232"/>
      <c r="AO394" s="232"/>
      <c r="AP394" s="232"/>
      <c r="AQ394" s="232"/>
      <c r="AR394" s="232"/>
      <c r="AS394" s="232"/>
      <c r="AT394" s="232"/>
      <c r="AU394" s="232"/>
      <c r="AV394" s="232"/>
      <c r="AW394" s="232"/>
      <c r="AX394" s="232"/>
      <c r="AY394" s="232"/>
      <c r="AZ394" s="232"/>
      <c r="BA394" s="135"/>
      <c r="BV394" s="135"/>
      <c r="BW394" s="232"/>
      <c r="BX394" s="232"/>
      <c r="BY394" s="232"/>
      <c r="BZ394" s="232"/>
      <c r="CA394" s="232"/>
      <c r="CB394" s="232"/>
      <c r="CC394" s="232"/>
      <c r="CD394" s="232"/>
      <c r="CE394" s="232"/>
      <c r="CF394" s="232"/>
      <c r="CG394" s="232"/>
      <c r="CH394" s="232"/>
      <c r="CI394" s="232"/>
      <c r="CJ394" s="232"/>
      <c r="CK394" s="232"/>
      <c r="CL394" s="232"/>
      <c r="CM394" s="232"/>
      <c r="CN394" s="232"/>
      <c r="CO394" s="232"/>
      <c r="CP394" s="232"/>
      <c r="CQ394" s="232"/>
      <c r="CR394" s="232"/>
      <c r="CS394" s="232"/>
      <c r="CT394" s="232"/>
      <c r="CU394" s="232"/>
      <c r="CV394" s="232"/>
      <c r="CW394" s="232"/>
      <c r="CX394" s="232"/>
      <c r="CY394" s="232"/>
      <c r="CZ394" s="232"/>
    </row>
    <row r="395" s="133" customFormat="true" ht="15" customHeight="true" x14ac:dyDescent="0.2">
      <c r="V395" s="135"/>
      <c r="W395" s="232"/>
      <c r="X395" s="232"/>
      <c r="Y395" s="232"/>
      <c r="Z395" s="232"/>
      <c r="AA395" s="232"/>
      <c r="AB395" s="232"/>
      <c r="AC395" s="232"/>
      <c r="AD395" s="232"/>
      <c r="AE395" s="232"/>
      <c r="AF395" s="232"/>
      <c r="AG395" s="232"/>
      <c r="AH395" s="232"/>
      <c r="AI395" s="232"/>
      <c r="AJ395" s="232"/>
      <c r="AK395" s="232"/>
      <c r="AL395" s="232"/>
      <c r="AM395" s="232"/>
      <c r="AN395" s="232"/>
      <c r="AO395" s="232"/>
      <c r="AP395" s="232"/>
      <c r="AQ395" s="232"/>
      <c r="AR395" s="232"/>
      <c r="AS395" s="232"/>
      <c r="AT395" s="232"/>
      <c r="AU395" s="232"/>
      <c r="AV395" s="232"/>
      <c r="AW395" s="232"/>
      <c r="AX395" s="232"/>
      <c r="AY395" s="232"/>
      <c r="AZ395" s="232"/>
      <c r="BA395" s="135"/>
      <c r="BV395" s="135"/>
      <c r="BW395" s="232"/>
      <c r="BX395" s="232"/>
      <c r="BY395" s="232"/>
      <c r="BZ395" s="232"/>
      <c r="CA395" s="232"/>
      <c r="CB395" s="232"/>
      <c r="CC395" s="232"/>
      <c r="CD395" s="232"/>
      <c r="CE395" s="232"/>
      <c r="CF395" s="232"/>
      <c r="CG395" s="232"/>
      <c r="CH395" s="232"/>
      <c r="CI395" s="232"/>
      <c r="CJ395" s="232"/>
      <c r="CK395" s="232"/>
      <c r="CL395" s="232"/>
      <c r="CM395" s="232"/>
      <c r="CN395" s="232"/>
      <c r="CO395" s="232"/>
      <c r="CP395" s="232"/>
      <c r="CQ395" s="232"/>
      <c r="CR395" s="232"/>
      <c r="CS395" s="232"/>
      <c r="CT395" s="232"/>
      <c r="CU395" s="232"/>
      <c r="CV395" s="232"/>
      <c r="CW395" s="232"/>
      <c r="CX395" s="232"/>
      <c r="CY395" s="232"/>
      <c r="CZ395" s="232"/>
    </row>
    <row r="396" s="133" customFormat="true" ht="15" customHeight="true" x14ac:dyDescent="0.2">
      <c r="V396" s="135"/>
      <c r="W396" s="232"/>
      <c r="X396" s="232"/>
      <c r="Y396" s="232"/>
      <c r="Z396" s="232"/>
      <c r="AA396" s="232"/>
      <c r="AB396" s="232"/>
      <c r="AC396" s="232"/>
      <c r="AD396" s="232"/>
      <c r="AE396" s="232"/>
      <c r="AF396" s="232"/>
      <c r="AG396" s="232"/>
      <c r="AH396" s="232"/>
      <c r="AI396" s="232"/>
      <c r="AJ396" s="232"/>
      <c r="AK396" s="232"/>
      <c r="AL396" s="232"/>
      <c r="AM396" s="232"/>
      <c r="AN396" s="232"/>
      <c r="AO396" s="232"/>
      <c r="AP396" s="232"/>
      <c r="AQ396" s="232"/>
      <c r="AR396" s="232"/>
      <c r="AS396" s="232"/>
      <c r="AT396" s="232"/>
      <c r="AU396" s="232"/>
      <c r="AV396" s="232"/>
      <c r="AW396" s="232"/>
      <c r="AX396" s="232"/>
      <c r="AY396" s="232"/>
      <c r="AZ396" s="232"/>
      <c r="BA396" s="135"/>
      <c r="BV396" s="135"/>
      <c r="BW396" s="232"/>
      <c r="BX396" s="232"/>
      <c r="BY396" s="232"/>
      <c r="BZ396" s="232"/>
      <c r="CA396" s="232"/>
      <c r="CB396" s="232"/>
      <c r="CC396" s="232"/>
      <c r="CD396" s="232"/>
      <c r="CE396" s="232"/>
      <c r="CF396" s="232"/>
      <c r="CG396" s="232"/>
      <c r="CH396" s="232"/>
      <c r="CI396" s="232"/>
      <c r="CJ396" s="232"/>
      <c r="CK396" s="232"/>
      <c r="CL396" s="232"/>
      <c r="CM396" s="232"/>
      <c r="CN396" s="232"/>
      <c r="CO396" s="232"/>
      <c r="CP396" s="232"/>
      <c r="CQ396" s="232"/>
      <c r="CR396" s="232"/>
      <c r="CS396" s="232"/>
      <c r="CT396" s="232"/>
      <c r="CU396" s="232"/>
      <c r="CV396" s="232"/>
      <c r="CW396" s="232"/>
      <c r="CX396" s="232"/>
      <c r="CY396" s="232"/>
      <c r="CZ396" s="232"/>
    </row>
    <row r="397" s="133" customFormat="true" ht="15" customHeight="true" x14ac:dyDescent="0.2">
      <c r="V397" s="135"/>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135"/>
      <c r="BV397" s="135"/>
      <c r="BW397" s="232"/>
      <c r="BX397" s="232"/>
      <c r="BY397" s="232"/>
      <c r="BZ397" s="232"/>
      <c r="CA397" s="232"/>
      <c r="CB397" s="232"/>
      <c r="CC397" s="232"/>
      <c r="CD397" s="232"/>
      <c r="CE397" s="232"/>
      <c r="CF397" s="232"/>
      <c r="CG397" s="232"/>
      <c r="CH397" s="232"/>
      <c r="CI397" s="232"/>
      <c r="CJ397" s="232"/>
      <c r="CK397" s="232"/>
      <c r="CL397" s="232"/>
      <c r="CM397" s="232"/>
      <c r="CN397" s="232"/>
      <c r="CO397" s="232"/>
      <c r="CP397" s="232"/>
      <c r="CQ397" s="232"/>
      <c r="CR397" s="232"/>
      <c r="CS397" s="232"/>
      <c r="CT397" s="232"/>
      <c r="CU397" s="232"/>
      <c r="CV397" s="232"/>
      <c r="CW397" s="232"/>
      <c r="CX397" s="232"/>
      <c r="CY397" s="232"/>
      <c r="CZ397" s="232"/>
    </row>
    <row r="398" s="133" customFormat="true" ht="15" customHeight="true" x14ac:dyDescent="0.2">
      <c r="V398" s="135"/>
      <c r="W398" s="232"/>
      <c r="X398" s="232"/>
      <c r="Y398" s="232"/>
      <c r="Z398" s="232"/>
      <c r="AA398" s="232"/>
      <c r="AB398" s="232"/>
      <c r="AC398" s="232"/>
      <c r="AD398" s="232"/>
      <c r="AE398" s="232"/>
      <c r="AF398" s="232"/>
      <c r="AG398" s="232"/>
      <c r="AH398" s="232"/>
      <c r="AI398" s="232"/>
      <c r="AJ398" s="232"/>
      <c r="AK398" s="232"/>
      <c r="AL398" s="232"/>
      <c r="AM398" s="232"/>
      <c r="AN398" s="232"/>
      <c r="AO398" s="232"/>
      <c r="AP398" s="232"/>
      <c r="AQ398" s="232"/>
      <c r="AR398" s="232"/>
      <c r="AS398" s="232"/>
      <c r="AT398" s="232"/>
      <c r="AU398" s="232"/>
      <c r="AV398" s="232"/>
      <c r="AW398" s="232"/>
      <c r="AX398" s="232"/>
      <c r="AY398" s="232"/>
      <c r="AZ398" s="232"/>
      <c r="BA398" s="135"/>
      <c r="BV398" s="135"/>
      <c r="BW398" s="232"/>
      <c r="BX398" s="232"/>
      <c r="BY398" s="232"/>
      <c r="BZ398" s="232"/>
      <c r="CA398" s="232"/>
      <c r="CB398" s="232"/>
      <c r="CC398" s="232"/>
      <c r="CD398" s="232"/>
      <c r="CE398" s="232"/>
      <c r="CF398" s="232"/>
      <c r="CG398" s="232"/>
      <c r="CH398" s="232"/>
      <c r="CI398" s="232"/>
      <c r="CJ398" s="232"/>
      <c r="CK398" s="232"/>
      <c r="CL398" s="232"/>
      <c r="CM398" s="232"/>
      <c r="CN398" s="232"/>
      <c r="CO398" s="232"/>
      <c r="CP398" s="232"/>
      <c r="CQ398" s="232"/>
      <c r="CR398" s="232"/>
      <c r="CS398" s="232"/>
      <c r="CT398" s="232"/>
      <c r="CU398" s="232"/>
      <c r="CV398" s="232"/>
      <c r="CW398" s="232"/>
      <c r="CX398" s="232"/>
      <c r="CY398" s="232"/>
      <c r="CZ398" s="232"/>
    </row>
    <row r="399" s="235" customFormat="true" ht="15" customHeight="true" x14ac:dyDescent="0.25">
      <c r="A399" s="139"/>
      <c r="B399" s="139"/>
      <c r="C399" s="1322" t="s">
        <v>132</v>
      </c>
      <c r="D399" s="1323"/>
      <c r="E399" s="1323"/>
      <c r="F399" s="1323"/>
      <c r="G399" s="139"/>
      <c r="H399" s="1324" t="s">
        <v>133</v>
      </c>
      <c r="I399" s="1325"/>
      <c r="J399" s="1325"/>
      <c r="K399" s="1325"/>
      <c r="M399" s="1324" t="s">
        <v>134</v>
      </c>
      <c r="N399" s="1325"/>
      <c r="O399" s="1325"/>
      <c r="P399" s="1325"/>
      <c r="W399" s="228"/>
      <c r="X399" s="228"/>
      <c r="Y399" s="228"/>
      <c r="Z399" s="228"/>
      <c r="AA399" s="228"/>
      <c r="AB399" s="228"/>
      <c r="AC399" s="228"/>
      <c r="AD399" s="228"/>
      <c r="AE399" s="228"/>
      <c r="AF399" s="228"/>
      <c r="AG399" s="228"/>
      <c r="AH399" s="228"/>
      <c r="AI399" s="228"/>
      <c r="AJ399" s="228"/>
      <c r="AK399" s="228"/>
      <c r="AL399" s="228"/>
      <c r="AM399" s="228"/>
      <c r="AN399" s="228"/>
      <c r="AO399" s="228"/>
      <c r="AP399" s="228"/>
      <c r="AQ399" s="228"/>
      <c r="AR399" s="228"/>
      <c r="AS399" s="228"/>
      <c r="AT399" s="228"/>
      <c r="AU399" s="228"/>
      <c r="AV399" s="228"/>
      <c r="AW399" s="228"/>
      <c r="AX399" s="228"/>
      <c r="AY399" s="228"/>
      <c r="AZ399" s="228"/>
      <c r="BB399" s="139"/>
      <c r="BW399" s="228"/>
      <c r="BX399" s="228"/>
      <c r="BY399" s="228"/>
      <c r="BZ399" s="228"/>
      <c r="CA399" s="228"/>
      <c r="CB399" s="228"/>
      <c r="CC399" s="228"/>
      <c r="CD399" s="228"/>
      <c r="CE399" s="228"/>
      <c r="CF399" s="228"/>
      <c r="CG399" s="228"/>
      <c r="CH399" s="228"/>
      <c r="CI399" s="228"/>
      <c r="CJ399" s="228"/>
      <c r="CK399" s="228"/>
      <c r="CL399" s="228"/>
      <c r="CM399" s="228"/>
      <c r="CN399" s="228"/>
      <c r="CO399" s="228"/>
      <c r="CP399" s="228"/>
      <c r="CQ399" s="228"/>
      <c r="CR399" s="228"/>
      <c r="CS399" s="228"/>
      <c r="CT399" s="228"/>
      <c r="CU399" s="228"/>
      <c r="CV399" s="228"/>
      <c r="CW399" s="228"/>
      <c r="CX399" s="228"/>
      <c r="CY399" s="228"/>
      <c r="CZ399" s="228"/>
    </row>
    <row r="400" s="235" customFormat="true" ht="15" customHeight="true" x14ac:dyDescent="0.2">
      <c r="A400" s="139"/>
      <c r="B400" s="139"/>
      <c r="C400" s="1314" t="s">
        <v>190</v>
      </c>
      <c r="D400" s="1315"/>
      <c r="E400" s="1315"/>
      <c r="F400"/>
      <c r="G400"/>
      <c r="H400" s="1315" t="s">
        <v>190</v>
      </c>
      <c r="I400" s="1315"/>
      <c r="J400" s="1315"/>
      <c r="K400"/>
      <c r="L400"/>
      <c r="M400" s="1315" t="s">
        <v>190</v>
      </c>
      <c r="N400" s="1315"/>
      <c r="O400" s="1315"/>
      <c r="P400"/>
      <c r="Q400"/>
      <c r="R400" s="228"/>
      <c r="W400" s="228"/>
      <c r="X400" s="228"/>
      <c r="Y400" s="228"/>
      <c r="Z400" s="228"/>
      <c r="AA400" s="228"/>
      <c r="AB400" s="228"/>
      <c r="AC400" s="228"/>
      <c r="AD400" s="228"/>
      <c r="AE400" s="228"/>
      <c r="AF400" s="228"/>
      <c r="AG400" s="228"/>
      <c r="AH400" s="228"/>
      <c r="AI400" s="228"/>
      <c r="AJ400" s="228"/>
      <c r="AK400" s="228"/>
      <c r="AL400" s="228"/>
      <c r="AM400" s="228"/>
      <c r="AN400" s="228"/>
      <c r="AO400" s="228"/>
      <c r="AP400" s="228"/>
      <c r="AQ400" s="228"/>
      <c r="AR400" s="228"/>
      <c r="AS400" s="228"/>
      <c r="AT400" s="228"/>
      <c r="AU400" s="228"/>
      <c r="AV400" s="228"/>
      <c r="AW400" s="228"/>
      <c r="AX400" s="228"/>
      <c r="AY400" s="228"/>
      <c r="AZ400" s="228"/>
      <c r="BB400" s="139"/>
      <c r="BW400" s="228"/>
      <c r="BX400" s="228"/>
      <c r="BY400" s="228"/>
      <c r="BZ400" s="228"/>
      <c r="CA400" s="228"/>
      <c r="CB400" s="228"/>
      <c r="CC400" s="228"/>
      <c r="CD400" s="228"/>
      <c r="CE400" s="228"/>
      <c r="CF400" s="228"/>
      <c r="CG400" s="228"/>
      <c r="CH400" s="228"/>
      <c r="CI400" s="228"/>
      <c r="CJ400" s="228"/>
      <c r="CK400" s="228"/>
      <c r="CL400" s="228"/>
      <c r="CM400" s="228"/>
      <c r="CN400" s="228"/>
      <c r="CO400" s="228"/>
      <c r="CP400" s="228"/>
      <c r="CQ400" s="228"/>
      <c r="CR400" s="228"/>
      <c r="CS400" s="228"/>
      <c r="CT400" s="228"/>
      <c r="CU400" s="228"/>
      <c r="CV400" s="228"/>
      <c r="CW400" s="228"/>
      <c r="CX400" s="228"/>
      <c r="CY400" s="228"/>
      <c r="CZ400" s="228"/>
    </row>
    <row r="401" s="235" customFormat="true" ht="25.15" customHeight="true" x14ac:dyDescent="0.2">
      <c r="A401" s="139"/>
      <c r="B401" s="139"/>
      <c r="C401" s="1334" t="s">
        <v>191</v>
      </c>
      <c r="D401" s="1317"/>
      <c r="E401" s="714" t="s">
        <v>192</v>
      </c>
      <c r="F401" s="727"/>
      <c r="G401" s="727"/>
      <c r="H401" s="1317" t="s">
        <v>191</v>
      </c>
      <c r="I401" s="1317"/>
      <c r="J401" s="715" t="s">
        <v>192</v>
      </c>
      <c r="K401" s="727"/>
      <c r="L401" s="727"/>
      <c r="M401" s="1317" t="s">
        <v>191</v>
      </c>
      <c r="N401" s="1317"/>
      <c r="O401" s="716" t="s">
        <v>192</v>
      </c>
      <c r="P401" s="727"/>
      <c r="Q401" s="727"/>
      <c r="R401" s="228"/>
      <c r="W401" s="228"/>
      <c r="X401" s="228"/>
      <c r="Y401" s="228"/>
      <c r="Z401" s="228"/>
      <c r="AA401" s="228"/>
      <c r="AB401" s="228"/>
      <c r="AC401" s="228"/>
      <c r="AD401" s="228"/>
      <c r="AE401" s="228"/>
      <c r="AF401" s="228"/>
      <c r="AG401" s="228"/>
      <c r="AH401" s="228"/>
      <c r="AI401" s="228"/>
      <c r="AJ401" s="228"/>
      <c r="AK401" s="228"/>
      <c r="AL401" s="228"/>
      <c r="AM401" s="228"/>
      <c r="AN401" s="228"/>
      <c r="AO401" s="228"/>
      <c r="AP401" s="228"/>
      <c r="AQ401" s="228"/>
      <c r="AR401" s="228"/>
      <c r="AS401" s="228"/>
      <c r="AT401" s="228"/>
      <c r="AU401" s="228"/>
      <c r="AV401" s="228"/>
      <c r="AW401" s="228"/>
      <c r="AX401" s="228"/>
      <c r="AY401" s="228"/>
      <c r="AZ401" s="228"/>
      <c r="BB401" s="139"/>
      <c r="BW401" s="228"/>
      <c r="BX401" s="228"/>
      <c r="BY401" s="228"/>
      <c r="BZ401" s="228"/>
      <c r="CA401" s="228"/>
      <c r="CB401" s="228"/>
      <c r="CC401" s="228"/>
      <c r="CD401" s="228"/>
      <c r="CE401" s="228"/>
      <c r="CF401" s="228"/>
      <c r="CG401" s="228"/>
      <c r="CH401" s="228"/>
      <c r="CI401" s="228"/>
      <c r="CJ401" s="228"/>
      <c r="CK401" s="228"/>
      <c r="CL401" s="228"/>
      <c r="CM401" s="228"/>
      <c r="CN401" s="228"/>
      <c r="CO401" s="228"/>
      <c r="CP401" s="228"/>
      <c r="CQ401" s="228"/>
      <c r="CR401" s="228"/>
      <c r="CS401" s="228"/>
      <c r="CT401" s="228"/>
      <c r="CU401" s="228"/>
      <c r="CV401" s="228"/>
      <c r="CW401" s="228"/>
      <c r="CX401" s="228"/>
      <c r="CY401" s="228"/>
      <c r="CZ401" s="228"/>
    </row>
    <row r="402" s="235" customFormat="true" ht="25.15" customHeight="true" x14ac:dyDescent="0.2">
      <c r="A402" s="139"/>
      <c r="B402" s="1326" t="s">
        <v>139</v>
      </c>
      <c r="C402" s="1317"/>
      <c r="D402" s="1317"/>
      <c r="E402" s="717" t="s">
        <v>193</v>
      </c>
      <c r="F402" s="727"/>
      <c r="G402" s="727"/>
      <c r="H402" s="1317"/>
      <c r="I402" s="1317"/>
      <c r="J402" s="718" t="s">
        <v>193</v>
      </c>
      <c r="K402" s="727"/>
      <c r="L402" s="727"/>
      <c r="M402" s="1317"/>
      <c r="N402" s="1317"/>
      <c r="O402" s="719" t="s">
        <v>193</v>
      </c>
      <c r="P402" s="727"/>
      <c r="Q402" s="727"/>
      <c r="R402" s="228"/>
      <c r="W402" s="228"/>
      <c r="X402" s="228"/>
      <c r="Y402" s="228"/>
      <c r="Z402" s="228"/>
      <c r="AA402" s="228"/>
      <c r="AB402" s="228"/>
      <c r="AC402" s="228"/>
      <c r="AD402" s="228"/>
      <c r="AE402" s="228"/>
      <c r="AF402" s="228"/>
      <c r="AG402" s="228"/>
      <c r="AH402" s="228"/>
      <c r="AI402" s="228"/>
      <c r="AJ402" s="228"/>
      <c r="AK402" s="228"/>
      <c r="AL402" s="228"/>
      <c r="AM402" s="228"/>
      <c r="AN402" s="228"/>
      <c r="AO402" s="228"/>
      <c r="AP402" s="228"/>
      <c r="AQ402" s="228"/>
      <c r="AR402" s="228"/>
      <c r="AS402" s="228"/>
      <c r="AT402" s="228"/>
      <c r="AU402" s="228"/>
      <c r="AV402" s="228"/>
      <c r="AW402" s="228"/>
      <c r="AX402" s="228"/>
      <c r="AY402" s="228"/>
      <c r="AZ402" s="228"/>
      <c r="BB402" s="139"/>
      <c r="BW402" s="228"/>
      <c r="BX402" s="228"/>
      <c r="BY402" s="228"/>
      <c r="BZ402" s="228"/>
      <c r="CA402" s="228"/>
      <c r="CB402" s="228"/>
      <c r="CC402" s="228"/>
      <c r="CD402" s="228"/>
      <c r="CE402" s="228"/>
      <c r="CF402" s="228"/>
      <c r="CG402" s="228"/>
      <c r="CH402" s="228"/>
      <c r="CI402" s="228"/>
      <c r="CJ402" s="228"/>
      <c r="CK402" s="228"/>
      <c r="CL402" s="228"/>
      <c r="CM402" s="228"/>
      <c r="CN402" s="228"/>
      <c r="CO402" s="228"/>
      <c r="CP402" s="228"/>
      <c r="CQ402" s="228"/>
      <c r="CR402" s="228"/>
      <c r="CS402" s="228"/>
      <c r="CT402" s="228"/>
      <c r="CU402" s="228"/>
      <c r="CV402" s="228"/>
      <c r="CW402" s="228"/>
      <c r="CX402" s="228"/>
      <c r="CY402" s="228"/>
      <c r="CZ402" s="228"/>
    </row>
    <row r="403" s="230" customFormat="true" ht="25.15" customHeight="true" x14ac:dyDescent="0.2">
      <c r="A403" s="406"/>
      <c r="B403" s="1327"/>
      <c r="C403" s="1335" t="s">
        <v>194</v>
      </c>
      <c r="D403" s="1317"/>
      <c r="E403" s="720">
        <v>-0.62948679152182696</v>
      </c>
      <c r="F403" s="727"/>
      <c r="G403" s="727"/>
      <c r="H403" s="1317" t="s">
        <v>195</v>
      </c>
      <c r="I403" s="1317"/>
      <c r="J403" s="721">
        <v>-0.56394816488780841</v>
      </c>
      <c r="K403" s="727"/>
      <c r="L403" s="727"/>
      <c r="M403" s="1317" t="s">
        <v>196</v>
      </c>
      <c r="N403" s="1317"/>
      <c r="O403" s="722">
        <v>0.741958767855037</v>
      </c>
      <c r="P403" s="727"/>
      <c r="Q403" s="727"/>
      <c r="R403" s="231"/>
      <c r="W403" s="231"/>
      <c r="X403" s="231"/>
      <c r="Y403" s="231"/>
      <c r="Z403" s="231"/>
      <c r="AA403" s="231"/>
      <c r="AB403" s="231"/>
      <c r="AC403" s="231"/>
      <c r="AD403" s="231"/>
      <c r="AE403" s="231"/>
      <c r="AF403" s="231"/>
      <c r="AG403" s="231"/>
      <c r="AH403" s="231"/>
      <c r="AI403" s="231"/>
      <c r="AJ403" s="231"/>
      <c r="AK403" s="231"/>
      <c r="AL403" s="231"/>
      <c r="AM403" s="231"/>
      <c r="AN403" s="231"/>
      <c r="AO403" s="231"/>
      <c r="AP403" s="231"/>
      <c r="AQ403" s="231"/>
      <c r="AR403" s="231"/>
      <c r="AS403" s="231"/>
      <c r="AT403" s="231"/>
      <c r="AU403" s="231"/>
      <c r="AV403" s="231"/>
      <c r="AW403" s="231"/>
      <c r="AX403" s="231"/>
      <c r="AY403" s="231"/>
      <c r="AZ403" s="231"/>
      <c r="BB403" s="406"/>
      <c r="BW403" s="231"/>
      <c r="BX403" s="231"/>
      <c r="BY403" s="231"/>
      <c r="BZ403" s="231"/>
      <c r="CA403" s="231"/>
      <c r="CB403" s="231"/>
      <c r="CC403" s="231"/>
      <c r="CD403" s="231"/>
      <c r="CE403" s="231"/>
      <c r="CF403" s="231"/>
      <c r="CG403" s="231"/>
      <c r="CH403" s="231"/>
      <c r="CI403" s="231"/>
      <c r="CJ403" s="231"/>
      <c r="CK403" s="231"/>
      <c r="CL403" s="231"/>
      <c r="CM403" s="231"/>
      <c r="CN403" s="231"/>
      <c r="CO403" s="231"/>
      <c r="CP403" s="231"/>
      <c r="CQ403" s="231"/>
      <c r="CR403" s="231"/>
      <c r="CS403" s="231"/>
      <c r="CT403" s="231"/>
      <c r="CU403" s="231"/>
      <c r="CV403" s="231"/>
      <c r="CW403" s="231"/>
      <c r="CX403" s="231"/>
      <c r="CY403" s="231"/>
      <c r="CZ403" s="231"/>
    </row>
    <row r="404" s="230" customFormat="true" ht="25.15" customHeight="true" x14ac:dyDescent="0.2">
      <c r="A404" s="406"/>
      <c r="B404" s="1327"/>
      <c r="C404" s="1316" t="s">
        <v>196</v>
      </c>
      <c r="D404" s="1317"/>
      <c r="E404" s="723">
        <v>0.61938887908181228</v>
      </c>
      <c r="F404" s="727"/>
      <c r="G404" s="727"/>
      <c r="H404" s="1317" t="s">
        <v>197</v>
      </c>
      <c r="I404" s="1317"/>
      <c r="J404" s="724">
        <v>0.56152071049650931</v>
      </c>
      <c r="K404" s="727"/>
      <c r="L404" s="727"/>
      <c r="M404" s="1317" t="s">
        <v>197</v>
      </c>
      <c r="N404" s="1317"/>
      <c r="O404" s="725">
        <v>0.72762244823262123</v>
      </c>
      <c r="P404" s="727"/>
      <c r="Q404" s="727"/>
      <c r="R404" s="231"/>
      <c r="W404" s="231"/>
      <c r="X404" s="231"/>
      <c r="Y404" s="231"/>
      <c r="Z404" s="231"/>
      <c r="AA404" s="231"/>
      <c r="AB404" s="231"/>
      <c r="AC404" s="231"/>
      <c r="AD404" s="231"/>
      <c r="AE404" s="231"/>
      <c r="AF404" s="231"/>
      <c r="AG404" s="231"/>
      <c r="AH404" s="231"/>
      <c r="AI404" s="231"/>
      <c r="AJ404" s="231"/>
      <c r="AK404" s="231"/>
      <c r="AL404" s="231"/>
      <c r="AM404" s="231"/>
      <c r="AN404" s="231"/>
      <c r="AO404" s="231"/>
      <c r="AP404" s="231"/>
      <c r="AQ404" s="231"/>
      <c r="AR404" s="231"/>
      <c r="AS404" s="231"/>
      <c r="AT404" s="231"/>
      <c r="AU404" s="231"/>
      <c r="AV404" s="231"/>
      <c r="AW404" s="231"/>
      <c r="AX404" s="231"/>
      <c r="AY404" s="231"/>
      <c r="AZ404" s="231"/>
      <c r="BB404" s="406"/>
      <c r="BW404" s="231"/>
      <c r="BX404" s="231"/>
      <c r="BY404" s="231"/>
      <c r="BZ404" s="231"/>
      <c r="CA404" s="231"/>
      <c r="CB404" s="231"/>
      <c r="CC404" s="231"/>
      <c r="CD404" s="231"/>
      <c r="CE404" s="231"/>
      <c r="CF404" s="231"/>
      <c r="CG404" s="231"/>
      <c r="CH404" s="231"/>
      <c r="CI404" s="231"/>
      <c r="CJ404" s="231"/>
      <c r="CK404" s="231"/>
      <c r="CL404" s="231"/>
      <c r="CM404" s="231"/>
      <c r="CN404" s="231"/>
      <c r="CO404" s="231"/>
      <c r="CP404" s="231"/>
      <c r="CQ404" s="231"/>
      <c r="CR404" s="231"/>
      <c r="CS404" s="231"/>
      <c r="CT404" s="231"/>
      <c r="CU404" s="231"/>
      <c r="CV404" s="231"/>
      <c r="CW404" s="231"/>
      <c r="CX404" s="231"/>
      <c r="CY404" s="231"/>
      <c r="CZ404" s="231"/>
    </row>
    <row r="405" s="230" customFormat="true" ht="25.15" customHeight="true" x14ac:dyDescent="0.2">
      <c r="A405" s="406"/>
      <c r="B405" s="1327"/>
      <c r="C405" s="1316" t="s">
        <v>198</v>
      </c>
      <c r="D405" s="1317"/>
      <c r="E405" s="723">
        <v>0.61454975401497525</v>
      </c>
      <c r="F405" s="727"/>
      <c r="G405" s="727"/>
      <c r="H405" s="1317" t="s">
        <v>196</v>
      </c>
      <c r="I405" s="1317"/>
      <c r="J405" s="724">
        <v>0.53948068677131289</v>
      </c>
      <c r="K405" s="727"/>
      <c r="L405" s="727"/>
      <c r="M405" s="1317" t="s">
        <v>198</v>
      </c>
      <c r="N405" s="1317"/>
      <c r="O405" s="725">
        <v>0.63408488762996329</v>
      </c>
      <c r="P405" s="727"/>
      <c r="Q405" s="727"/>
      <c r="R405" s="231"/>
      <c r="W405" s="231"/>
      <c r="X405" s="231"/>
      <c r="Y405" s="231"/>
      <c r="Z405" s="231"/>
      <c r="AA405" s="231"/>
      <c r="AB405" s="231"/>
      <c r="AC405" s="231"/>
      <c r="AD405" s="231"/>
      <c r="AE405" s="231"/>
      <c r="AF405" s="231"/>
      <c r="AG405" s="231"/>
      <c r="AH405" s="231"/>
      <c r="AI405" s="231"/>
      <c r="AJ405" s="231"/>
      <c r="AK405" s="231"/>
      <c r="AL405" s="231"/>
      <c r="AM405" s="231"/>
      <c r="AN405" s="231"/>
      <c r="AO405" s="231"/>
      <c r="AP405" s="231"/>
      <c r="AQ405" s="231"/>
      <c r="AR405" s="231"/>
      <c r="AS405" s="231"/>
      <c r="AT405" s="231"/>
      <c r="AU405" s="231"/>
      <c r="AV405" s="231"/>
      <c r="AW405" s="231"/>
      <c r="AX405" s="231"/>
      <c r="AY405" s="231"/>
      <c r="AZ405" s="231"/>
      <c r="BB405" s="406"/>
      <c r="BW405" s="231"/>
      <c r="BX405" s="231"/>
      <c r="BY405" s="231"/>
      <c r="BZ405" s="231"/>
      <c r="CA405" s="231"/>
      <c r="CB405" s="231"/>
      <c r="CC405" s="231"/>
      <c r="CD405" s="231"/>
      <c r="CE405" s="231"/>
      <c r="CF405" s="231"/>
      <c r="CG405" s="231"/>
      <c r="CH405" s="231"/>
      <c r="CI405" s="231"/>
      <c r="CJ405" s="231"/>
      <c r="CK405" s="231"/>
      <c r="CL405" s="231"/>
      <c r="CM405" s="231"/>
      <c r="CN405" s="231"/>
      <c r="CO405" s="231"/>
      <c r="CP405" s="231"/>
      <c r="CQ405" s="231"/>
      <c r="CR405" s="231"/>
      <c r="CS405" s="231"/>
      <c r="CT405" s="231"/>
      <c r="CU405" s="231"/>
      <c r="CV405" s="231"/>
      <c r="CW405" s="231"/>
      <c r="CX405" s="231"/>
      <c r="CY405" s="231"/>
      <c r="CZ405" s="231"/>
    </row>
    <row r="406" s="230" customFormat="true" ht="25.15" customHeight="true" x14ac:dyDescent="0.2">
      <c r="A406" s="406"/>
      <c r="B406" s="1327"/>
      <c r="C406" s="1316" t="s">
        <v>197</v>
      </c>
      <c r="D406" s="1317"/>
      <c r="E406" s="723">
        <v>0.60985161111426611</v>
      </c>
      <c r="F406" s="727"/>
      <c r="G406" s="727"/>
      <c r="H406" s="1317" t="s">
        <v>199</v>
      </c>
      <c r="I406" s="1317"/>
      <c r="J406" s="724">
        <v>0.51243786568249017</v>
      </c>
      <c r="K406" s="727"/>
      <c r="L406" s="727"/>
      <c r="M406" s="1317" t="s">
        <v>200</v>
      </c>
      <c r="N406" s="1317"/>
      <c r="O406" s="725">
        <v>-0.63273829016589556</v>
      </c>
      <c r="P406" s="727"/>
      <c r="Q406" s="727"/>
      <c r="R406" s="231"/>
      <c r="W406" s="231"/>
      <c r="X406" s="231"/>
      <c r="Y406" s="231"/>
      <c r="Z406" s="231"/>
      <c r="AA406" s="231"/>
      <c r="AB406" s="231"/>
      <c r="AC406" s="231"/>
      <c r="AD406" s="231"/>
      <c r="AE406" s="231"/>
      <c r="AF406" s="231"/>
      <c r="AG406" s="231"/>
      <c r="AH406" s="231"/>
      <c r="AI406" s="231"/>
      <c r="AJ406" s="231"/>
      <c r="AK406" s="231"/>
      <c r="AL406" s="231"/>
      <c r="AM406" s="231"/>
      <c r="AN406" s="231"/>
      <c r="AO406" s="231"/>
      <c r="AP406" s="231"/>
      <c r="AQ406" s="231"/>
      <c r="AR406" s="231"/>
      <c r="AS406" s="231"/>
      <c r="AT406" s="231"/>
      <c r="AU406" s="231"/>
      <c r="AV406" s="231"/>
      <c r="AW406" s="231"/>
      <c r="AX406" s="231"/>
      <c r="AY406" s="231"/>
      <c r="AZ406" s="231"/>
      <c r="BB406" s="406"/>
      <c r="BW406" s="231"/>
      <c r="BX406" s="231"/>
      <c r="BY406" s="231"/>
      <c r="BZ406" s="231"/>
      <c r="CA406" s="231"/>
      <c r="CB406" s="231"/>
      <c r="CC406" s="231"/>
      <c r="CD406" s="231"/>
      <c r="CE406" s="231"/>
      <c r="CF406" s="231"/>
      <c r="CG406" s="231"/>
      <c r="CH406" s="231"/>
      <c r="CI406" s="231"/>
      <c r="CJ406" s="231"/>
      <c r="CK406" s="231"/>
      <c r="CL406" s="231"/>
      <c r="CM406" s="231"/>
      <c r="CN406" s="231"/>
      <c r="CO406" s="231"/>
      <c r="CP406" s="231"/>
      <c r="CQ406" s="231"/>
      <c r="CR406" s="231"/>
      <c r="CS406" s="231"/>
      <c r="CT406" s="231"/>
      <c r="CU406" s="231"/>
      <c r="CV406" s="231"/>
      <c r="CW406" s="231"/>
      <c r="CX406" s="231"/>
      <c r="CY406" s="231"/>
      <c r="CZ406" s="231"/>
    </row>
    <row r="407" s="230" customFormat="true" ht="25.15" customHeight="true" x14ac:dyDescent="0.2">
      <c r="A407" s="406"/>
      <c r="B407" s="1327"/>
      <c r="C407" s="1316" t="s">
        <v>201</v>
      </c>
      <c r="D407" s="1317"/>
      <c r="E407" s="723">
        <v>-0.60763433794789667</v>
      </c>
      <c r="F407" s="727"/>
      <c r="G407" s="727"/>
      <c r="H407" s="1317" t="s">
        <v>202</v>
      </c>
      <c r="I407" s="1317"/>
      <c r="J407" s="724">
        <v>0.48179419056824457</v>
      </c>
      <c r="K407" s="727"/>
      <c r="L407" s="727"/>
      <c r="M407" s="1317" t="s">
        <v>194</v>
      </c>
      <c r="N407" s="1317"/>
      <c r="O407" s="725">
        <v>-0.62212100685671323</v>
      </c>
      <c r="P407" s="727"/>
      <c r="Q407" s="727"/>
      <c r="R407" s="231"/>
      <c r="W407" s="231"/>
      <c r="X407" s="231"/>
      <c r="Y407" s="231"/>
      <c r="Z407" s="231"/>
      <c r="AA407" s="231"/>
      <c r="AB407" s="231"/>
      <c r="AC407" s="231"/>
      <c r="AD407" s="231"/>
      <c r="AE407" s="231"/>
      <c r="AF407" s="231"/>
      <c r="AG407" s="231"/>
      <c r="AH407" s="231"/>
      <c r="AI407" s="231"/>
      <c r="AJ407" s="231"/>
      <c r="AK407" s="231"/>
      <c r="AL407" s="231"/>
      <c r="AM407" s="231"/>
      <c r="AN407" s="231"/>
      <c r="AO407" s="231"/>
      <c r="AP407" s="231"/>
      <c r="AQ407" s="231"/>
      <c r="AR407" s="231"/>
      <c r="AS407" s="231"/>
      <c r="AT407" s="231"/>
      <c r="AU407" s="231"/>
      <c r="AV407" s="231"/>
      <c r="AW407" s="231"/>
      <c r="AX407" s="231"/>
      <c r="AY407" s="231"/>
      <c r="AZ407" s="231"/>
      <c r="BB407" s="406"/>
      <c r="BW407" s="231"/>
      <c r="BX407" s="231"/>
      <c r="BY407" s="231"/>
      <c r="BZ407" s="231"/>
      <c r="CA407" s="231"/>
      <c r="CB407" s="231"/>
      <c r="CC407" s="231"/>
      <c r="CD407" s="231"/>
      <c r="CE407" s="231"/>
      <c r="CF407" s="231"/>
      <c r="CG407" s="231"/>
      <c r="CH407" s="231"/>
      <c r="CI407" s="231"/>
      <c r="CJ407" s="231"/>
      <c r="CK407" s="231"/>
      <c r="CL407" s="231"/>
      <c r="CM407" s="231"/>
      <c r="CN407" s="231"/>
      <c r="CO407" s="231"/>
      <c r="CP407" s="231"/>
      <c r="CQ407" s="231"/>
      <c r="CR407" s="231"/>
      <c r="CS407" s="231"/>
      <c r="CT407" s="231"/>
      <c r="CU407" s="231"/>
      <c r="CV407" s="231"/>
      <c r="CW407" s="231"/>
      <c r="CX407" s="231"/>
      <c r="CY407" s="231"/>
      <c r="CZ407" s="231"/>
    </row>
    <row r="408" s="230" customFormat="true" ht="25.15" customHeight="true" x14ac:dyDescent="0.2">
      <c r="A408" s="406"/>
      <c r="B408" s="1327"/>
      <c r="C408" s="1316" t="s">
        <v>203</v>
      </c>
      <c r="D408" s="1317"/>
      <c r="E408" s="723">
        <v>0.57662320946467271</v>
      </c>
      <c r="F408" s="727"/>
      <c r="G408" s="727"/>
      <c r="H408" s="1317" t="s">
        <v>203</v>
      </c>
      <c r="I408" s="1317"/>
      <c r="J408" s="724">
        <v>0.47224619480152569</v>
      </c>
      <c r="K408" s="727"/>
      <c r="L408" s="727"/>
      <c r="M408" s="1317" t="s">
        <v>204</v>
      </c>
      <c r="N408" s="1317"/>
      <c r="O408" s="725">
        <v>-0.62038156900806152</v>
      </c>
      <c r="P408" s="727"/>
      <c r="Q408" s="727"/>
      <c r="R408" s="231"/>
      <c r="W408" s="231"/>
      <c r="X408" s="231"/>
      <c r="Y408" s="231"/>
      <c r="Z408" s="231"/>
      <c r="AA408" s="231"/>
      <c r="AB408" s="231"/>
      <c r="AC408" s="231"/>
      <c r="AD408" s="231"/>
      <c r="AE408" s="231"/>
      <c r="AF408" s="231"/>
      <c r="AG408" s="231"/>
      <c r="AH408" s="231"/>
      <c r="AI408" s="231"/>
      <c r="AJ408" s="231"/>
      <c r="AK408" s="231"/>
      <c r="AL408" s="231"/>
      <c r="AM408" s="231"/>
      <c r="AN408" s="231"/>
      <c r="AO408" s="231"/>
      <c r="AP408" s="231"/>
      <c r="AQ408" s="231"/>
      <c r="AR408" s="231"/>
      <c r="AS408" s="231"/>
      <c r="AT408" s="231"/>
      <c r="AU408" s="231"/>
      <c r="AV408" s="231"/>
      <c r="AW408" s="231"/>
      <c r="AX408" s="231"/>
      <c r="AY408" s="231"/>
      <c r="AZ408" s="231"/>
      <c r="BB408" s="406"/>
      <c r="BW408" s="231"/>
      <c r="BX408" s="231"/>
      <c r="BY408" s="231"/>
      <c r="BZ408" s="231"/>
      <c r="CA408" s="231"/>
      <c r="CB408" s="231"/>
      <c r="CC408" s="231"/>
      <c r="CD408" s="231"/>
      <c r="CE408" s="231"/>
      <c r="CF408" s="231"/>
      <c r="CG408" s="231"/>
      <c r="CH408" s="231"/>
      <c r="CI408" s="231"/>
      <c r="CJ408" s="231"/>
      <c r="CK408" s="231"/>
      <c r="CL408" s="231"/>
      <c r="CM408" s="231"/>
      <c r="CN408" s="231"/>
      <c r="CO408" s="231"/>
      <c r="CP408" s="231"/>
      <c r="CQ408" s="231"/>
      <c r="CR408" s="231"/>
      <c r="CS408" s="231"/>
      <c r="CT408" s="231"/>
      <c r="CU408" s="231"/>
      <c r="CV408" s="231"/>
      <c r="CW408" s="231"/>
      <c r="CX408" s="231"/>
      <c r="CY408" s="231"/>
      <c r="CZ408" s="231"/>
    </row>
    <row r="409" s="230" customFormat="true" ht="25.15" customHeight="true" x14ac:dyDescent="0.2">
      <c r="A409" s="406"/>
      <c r="B409" s="1327"/>
      <c r="C409" s="1316" t="s">
        <v>205</v>
      </c>
      <c r="D409" s="1317"/>
      <c r="E409" s="723">
        <v>0.5713813475671955</v>
      </c>
      <c r="F409" s="727"/>
      <c r="G409" s="727"/>
      <c r="H409" s="1317" t="s">
        <v>206</v>
      </c>
      <c r="I409" s="1317"/>
      <c r="J409" s="724">
        <v>0.47006621318664771</v>
      </c>
      <c r="K409" s="727"/>
      <c r="L409" s="727"/>
      <c r="M409" s="1317" t="s">
        <v>201</v>
      </c>
      <c r="N409" s="1317"/>
      <c r="O409" s="725">
        <v>-0.58136999822785818</v>
      </c>
      <c r="P409" s="727"/>
      <c r="Q409" s="727"/>
      <c r="R409" s="231"/>
      <c r="W409" s="231"/>
      <c r="X409" s="231"/>
      <c r="Y409" s="231"/>
      <c r="Z409" s="231"/>
      <c r="AA409" s="231"/>
      <c r="AB409" s="231"/>
      <c r="AC409" s="231"/>
      <c r="AD409" s="231"/>
      <c r="AE409" s="231"/>
      <c r="AF409" s="231"/>
      <c r="AG409" s="231"/>
      <c r="AH409" s="231"/>
      <c r="AI409" s="231"/>
      <c r="AJ409" s="231"/>
      <c r="AK409" s="231"/>
      <c r="AL409" s="231"/>
      <c r="AM409" s="231"/>
      <c r="AN409" s="231"/>
      <c r="AO409" s="231"/>
      <c r="AP409" s="231"/>
      <c r="AQ409" s="231"/>
      <c r="AR409" s="231"/>
      <c r="AS409" s="231"/>
      <c r="AT409" s="231"/>
      <c r="AU409" s="231"/>
      <c r="AV409" s="231"/>
      <c r="AW409" s="231"/>
      <c r="AX409" s="231"/>
      <c r="AY409" s="231"/>
      <c r="AZ409" s="231"/>
      <c r="BB409" s="406"/>
      <c r="BW409" s="231"/>
      <c r="BX409" s="231"/>
      <c r="BY409" s="231"/>
      <c r="BZ409" s="231"/>
      <c r="CA409" s="231"/>
      <c r="CB409" s="231"/>
      <c r="CC409" s="231"/>
      <c r="CD409" s="231"/>
      <c r="CE409" s="231"/>
      <c r="CF409" s="231"/>
      <c r="CG409" s="231"/>
      <c r="CH409" s="231"/>
      <c r="CI409" s="231"/>
      <c r="CJ409" s="231"/>
      <c r="CK409" s="231"/>
      <c r="CL409" s="231"/>
      <c r="CM409" s="231"/>
      <c r="CN409" s="231"/>
      <c r="CO409" s="231"/>
      <c r="CP409" s="231"/>
      <c r="CQ409" s="231"/>
      <c r="CR409" s="231"/>
      <c r="CS409" s="231"/>
      <c r="CT409" s="231"/>
      <c r="CU409" s="231"/>
      <c r="CV409" s="231"/>
      <c r="CW409" s="231"/>
      <c r="CX409" s="231"/>
      <c r="CY409" s="231"/>
      <c r="CZ409" s="231"/>
    </row>
    <row r="410" s="230" customFormat="true" ht="25.15" customHeight="true" x14ac:dyDescent="0.2">
      <c r="A410" s="406"/>
      <c r="B410" s="1327"/>
      <c r="C410" s="1316" t="s">
        <v>207</v>
      </c>
      <c r="D410" s="1317"/>
      <c r="E410" s="723">
        <v>0.57056831844363165</v>
      </c>
      <c r="F410" s="727"/>
      <c r="G410" s="727"/>
      <c r="H410" s="1317" t="s">
        <v>208</v>
      </c>
      <c r="I410" s="1317"/>
      <c r="J410" s="724">
        <v>0.46574270851120536</v>
      </c>
      <c r="K410" s="727"/>
      <c r="L410" s="727"/>
      <c r="M410" s="1317" t="s">
        <v>207</v>
      </c>
      <c r="N410" s="1317"/>
      <c r="O410" s="725">
        <v>0.57271347229906988</v>
      </c>
      <c r="P410" s="727"/>
      <c r="Q410" s="727"/>
      <c r="R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B410" s="406"/>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row>
    <row r="411" s="230" customFormat="true" ht="25.15" customHeight="true" x14ac:dyDescent="0.2">
      <c r="A411" s="406"/>
      <c r="B411" s="1327"/>
      <c r="C411" s="1316" t="s">
        <v>209</v>
      </c>
      <c r="D411" s="1317"/>
      <c r="E411" s="723">
        <v>0.54534965732288121</v>
      </c>
      <c r="F411" s="727"/>
      <c r="G411" s="727"/>
      <c r="H411" s="1317" t="s">
        <v>210</v>
      </c>
      <c r="I411" s="1317"/>
      <c r="J411" s="724">
        <v>0.4610165676899507</v>
      </c>
      <c r="K411" s="727"/>
      <c r="L411" s="727"/>
      <c r="M411" s="1317" t="s">
        <v>203</v>
      </c>
      <c r="N411" s="1317"/>
      <c r="O411" s="725">
        <v>0.55582267335775759</v>
      </c>
      <c r="P411" s="727"/>
      <c r="Q411" s="727"/>
      <c r="R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B411" s="406"/>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row>
    <row r="412" s="230" customFormat="true" ht="25.15" customHeight="true" x14ac:dyDescent="0.2">
      <c r="A412" s="406"/>
      <c r="B412" s="1327"/>
      <c r="C412" s="1316" t="s">
        <v>210</v>
      </c>
      <c r="D412" s="1317"/>
      <c r="E412" s="723">
        <v>0.54173346505316444</v>
      </c>
      <c r="F412" s="727"/>
      <c r="G412" s="727"/>
      <c r="H412" s="1317" t="s">
        <v>211</v>
      </c>
      <c r="I412" s="1317"/>
      <c r="J412" s="724">
        <v>0.46037868131263432</v>
      </c>
      <c r="K412" s="727"/>
      <c r="L412" s="727"/>
      <c r="M412" s="1317" t="s">
        <v>205</v>
      </c>
      <c r="N412" s="1317"/>
      <c r="O412" s="725">
        <v>0.55550150360258599</v>
      </c>
      <c r="P412" s="727"/>
      <c r="Q412" s="727"/>
      <c r="R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B412" s="406"/>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row>
    <row r="413" s="230" customFormat="true" ht="25.15" customHeight="true" x14ac:dyDescent="0.2">
      <c r="A413" s="406"/>
      <c r="B413" s="1327"/>
      <c r="C413" s="1316" t="s">
        <v>208</v>
      </c>
      <c r="D413" s="1317"/>
      <c r="E413" s="723">
        <v>0.53612351035627337</v>
      </c>
      <c r="F413" s="727"/>
      <c r="G413" s="727"/>
      <c r="H413" s="1317" t="s">
        <v>209</v>
      </c>
      <c r="I413" s="1317"/>
      <c r="J413" s="724">
        <v>0.43583586417122383</v>
      </c>
      <c r="K413" s="727"/>
      <c r="L413" s="727"/>
      <c r="M413" s="1317" t="s">
        <v>210</v>
      </c>
      <c r="N413" s="1317"/>
      <c r="O413" s="725">
        <v>0.54130248645287604</v>
      </c>
      <c r="P413" s="727"/>
      <c r="Q413" s="727"/>
      <c r="R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B413" s="406"/>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row>
    <row r="414" s="230" customFormat="true" ht="25.15" customHeight="true" x14ac:dyDescent="0.2">
      <c r="A414" s="406"/>
      <c r="B414" s="1327"/>
      <c r="C414" s="1316" t="s">
        <v>212</v>
      </c>
      <c r="D414" s="1317"/>
      <c r="E414" s="723">
        <v>-0.49830732122792548</v>
      </c>
      <c r="F414" s="727"/>
      <c r="G414" s="727"/>
      <c r="H414" s="1317" t="s">
        <v>207</v>
      </c>
      <c r="I414" s="1317"/>
      <c r="J414" s="724">
        <v>0.42898724449903575</v>
      </c>
      <c r="K414" s="727"/>
      <c r="L414" s="727"/>
      <c r="M414" s="1317" t="s">
        <v>208</v>
      </c>
      <c r="N414" s="1317"/>
      <c r="O414" s="725">
        <v>0.52083480614688726</v>
      </c>
      <c r="P414" s="727"/>
      <c r="Q414" s="727"/>
      <c r="R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B414" s="406"/>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row>
    <row r="415" s="230" customFormat="true" ht="25.15" customHeight="true" x14ac:dyDescent="0.2">
      <c r="A415" s="406"/>
      <c r="B415" s="1327"/>
      <c r="C415" s="1316" t="s">
        <v>202</v>
      </c>
      <c r="D415" s="1317"/>
      <c r="E415" s="723">
        <v>0.45906677348754032</v>
      </c>
      <c r="F415" s="727"/>
      <c r="G415" s="727"/>
      <c r="H415" s="1317" t="s">
        <v>213</v>
      </c>
      <c r="I415" s="1317"/>
      <c r="J415" s="724">
        <v>0.40684629581061327</v>
      </c>
      <c r="K415" s="727"/>
      <c r="L415" s="727"/>
      <c r="M415" s="1317" t="s">
        <v>209</v>
      </c>
      <c r="N415" s="1317"/>
      <c r="O415" s="725">
        <v>0.50163044295951054</v>
      </c>
      <c r="P415" s="727"/>
      <c r="Q415" s="727"/>
      <c r="R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B415" s="406"/>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row>
    <row r="416" s="230" customFormat="true" ht="25.15" customHeight="true" x14ac:dyDescent="0.2">
      <c r="A416" s="406"/>
      <c r="B416" s="1327"/>
      <c r="C416" s="1316" t="s">
        <v>199</v>
      </c>
      <c r="D416" s="1317"/>
      <c r="E416" s="723">
        <v>0.45432692812311759</v>
      </c>
      <c r="F416" s="727"/>
      <c r="G416" s="727"/>
      <c r="H416" s="1317" t="s">
        <v>214</v>
      </c>
      <c r="I416" s="1317"/>
      <c r="J416" s="724">
        <v>-0.39592841065351453</v>
      </c>
      <c r="K416" s="727"/>
      <c r="L416" s="727"/>
      <c r="M416" s="1317" t="s">
        <v>212</v>
      </c>
      <c r="N416" s="1317"/>
      <c r="O416" s="725">
        <v>-0.49558354733081572</v>
      </c>
      <c r="P416" s="727"/>
      <c r="Q416" s="727"/>
      <c r="R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B416" s="406"/>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row>
    <row r="417" s="230" customFormat="true" ht="25.15" customHeight="true" x14ac:dyDescent="0.2">
      <c r="A417" s="406"/>
      <c r="B417" s="1327"/>
      <c r="C417" s="1316" t="s">
        <v>215</v>
      </c>
      <c r="D417" s="1317"/>
      <c r="E417" s="723">
        <v>0.44528814680759343</v>
      </c>
      <c r="F417" s="727"/>
      <c r="G417" s="727"/>
      <c r="H417" s="1317" t="s">
        <v>201</v>
      </c>
      <c r="I417" s="1317"/>
      <c r="J417" s="724">
        <v>-0.38461740670557587</v>
      </c>
      <c r="K417" s="727"/>
      <c r="L417" s="727"/>
      <c r="M417" s="1317" t="s">
        <v>215</v>
      </c>
      <c r="N417" s="1317"/>
      <c r="O417" s="725">
        <v>0.47049539412038938</v>
      </c>
      <c r="P417" s="727"/>
      <c r="Q417" s="727"/>
      <c r="R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B417" s="406"/>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row>
    <row r="418" s="230" customFormat="true" ht="25.15" customHeight="true" x14ac:dyDescent="0.2">
      <c r="A418" s="406"/>
      <c r="B418" s="1327"/>
      <c r="C418" s="1316" t="s">
        <v>211</v>
      </c>
      <c r="D418" s="1317"/>
      <c r="E418" s="723">
        <v>0.43992792161524669</v>
      </c>
      <c r="F418" s="727"/>
      <c r="G418" s="727"/>
      <c r="H418" s="1317" t="s">
        <v>216</v>
      </c>
      <c r="I418" s="1317"/>
      <c r="J418" s="724">
        <v>0.38018999791802732</v>
      </c>
      <c r="K418" s="727"/>
      <c r="L418" s="727"/>
      <c r="M418" s="1317" t="s">
        <v>213</v>
      </c>
      <c r="N418" s="1317"/>
      <c r="O418" s="725">
        <v>0.44640435747545332</v>
      </c>
      <c r="P418" s="727"/>
      <c r="Q418" s="727"/>
      <c r="R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B418" s="406"/>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row>
    <row r="419" s="230" customFormat="true" ht="25.15" customHeight="true" x14ac:dyDescent="0.2">
      <c r="A419" s="406"/>
      <c r="B419" s="1327"/>
      <c r="C419" s="1316" t="s">
        <v>213</v>
      </c>
      <c r="D419" s="1317"/>
      <c r="E419" s="723">
        <v>0.42597371952156626</v>
      </c>
      <c r="F419" s="727"/>
      <c r="G419" s="727"/>
      <c r="H419" s="1317" t="s">
        <v>217</v>
      </c>
      <c r="I419" s="1317"/>
      <c r="J419" s="724">
        <v>0.36894541703379907</v>
      </c>
      <c r="K419" s="727"/>
      <c r="L419" s="727"/>
      <c r="M419" s="1317" t="s">
        <v>202</v>
      </c>
      <c r="N419" s="1317"/>
      <c r="O419" s="725">
        <v>0.39647819297976944</v>
      </c>
      <c r="P419" s="727"/>
      <c r="Q419" s="727"/>
      <c r="R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B419" s="406"/>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row>
    <row r="420" s="230" customFormat="true" ht="25.15" customHeight="true" x14ac:dyDescent="0.2">
      <c r="A420" s="406"/>
      <c r="B420" s="1327"/>
      <c r="C420" s="1316" t="s">
        <v>206</v>
      </c>
      <c r="D420" s="1317"/>
      <c r="E420" s="723">
        <v>0.42065900960591823</v>
      </c>
      <c r="F420" s="727"/>
      <c r="G420" s="727"/>
      <c r="H420" s="1317" t="s">
        <v>215</v>
      </c>
      <c r="I420" s="1317"/>
      <c r="J420" s="724">
        <v>0.36872920670857101</v>
      </c>
      <c r="K420" s="727"/>
      <c r="L420" s="727"/>
      <c r="M420" s="1317" t="s">
        <v>218</v>
      </c>
      <c r="N420" s="1317"/>
      <c r="O420" s="725">
        <v>0.3727119567854274</v>
      </c>
      <c r="P420" s="727"/>
      <c r="Q420" s="727"/>
      <c r="R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B420" s="406"/>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row>
    <row r="421" s="230" customFormat="true" ht="25.15" customHeight="true" x14ac:dyDescent="0.2">
      <c r="A421" s="406"/>
      <c r="B421" s="1327"/>
      <c r="C421" s="1316" t="s">
        <v>218</v>
      </c>
      <c r="D421" s="1317"/>
      <c r="E421" s="723">
        <v>0.41444968031962237</v>
      </c>
      <c r="F421" s="727"/>
      <c r="G421" s="727"/>
      <c r="H421" s="1317" t="s">
        <v>219</v>
      </c>
      <c r="I421" s="1317"/>
      <c r="J421" s="724">
        <v>0.36620658236208387</v>
      </c>
      <c r="K421" s="727"/>
      <c r="L421" s="727"/>
      <c r="M421" s="1317" t="s">
        <v>199</v>
      </c>
      <c r="N421" s="1317"/>
      <c r="O421" s="725">
        <v>0.36385506915515115</v>
      </c>
      <c r="P421" s="727"/>
      <c r="Q421" s="727"/>
      <c r="R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B421" s="406"/>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row>
    <row r="422" s="230" customFormat="true" ht="25.15" customHeight="true" x14ac:dyDescent="0.2">
      <c r="A422" s="406"/>
      <c r="B422" s="1327"/>
      <c r="C422" s="1316" t="s">
        <v>216</v>
      </c>
      <c r="D422" s="1317"/>
      <c r="E422" s="723">
        <v>0.40030557655747107</v>
      </c>
      <c r="F422" s="727"/>
      <c r="G422" s="727"/>
      <c r="H422" s="1317" t="s">
        <v>220</v>
      </c>
      <c r="I422" s="1317"/>
      <c r="J422" s="724">
        <v>-0.36594058095721627</v>
      </c>
      <c r="K422" s="727"/>
      <c r="L422" s="727"/>
      <c r="M422" s="1317" t="s">
        <v>216</v>
      </c>
      <c r="N422" s="1317"/>
      <c r="O422" s="725">
        <v>0.35743409640110513</v>
      </c>
      <c r="P422" s="727"/>
      <c r="Q422" s="727"/>
      <c r="R422" s="231"/>
      <c r="W422" s="231"/>
      <c r="X422" s="231"/>
      <c r="Y422" s="231"/>
      <c r="Z422" s="231"/>
      <c r="AA422" s="231"/>
      <c r="AB422" s="231"/>
      <c r="AC422" s="231"/>
      <c r="AD422" s="231"/>
      <c r="AE422" s="231"/>
      <c r="AF422" s="231"/>
      <c r="AG422" s="231"/>
      <c r="AH422" s="231"/>
      <c r="AI422" s="231"/>
      <c r="AJ422" s="231"/>
      <c r="AK422" s="231"/>
      <c r="AL422" s="231"/>
      <c r="AM422" s="231"/>
      <c r="AN422" s="231"/>
      <c r="AO422" s="231"/>
      <c r="AP422" s="231"/>
      <c r="AQ422" s="231"/>
      <c r="AR422" s="231"/>
      <c r="AS422" s="231"/>
      <c r="AT422" s="231"/>
      <c r="AU422" s="231"/>
      <c r="AV422" s="231"/>
      <c r="AW422" s="231"/>
      <c r="AX422" s="231"/>
      <c r="AY422" s="231"/>
      <c r="AZ422" s="231"/>
      <c r="BB422" s="406"/>
      <c r="BW422" s="231"/>
      <c r="BX422" s="231"/>
      <c r="BY422" s="231"/>
      <c r="BZ422" s="231"/>
      <c r="CA422" s="231"/>
      <c r="CB422" s="231"/>
      <c r="CC422" s="231"/>
      <c r="CD422" s="231"/>
      <c r="CE422" s="231"/>
      <c r="CF422" s="231"/>
      <c r="CG422" s="231"/>
      <c r="CH422" s="231"/>
      <c r="CI422" s="231"/>
      <c r="CJ422" s="231"/>
      <c r="CK422" s="231"/>
      <c r="CL422" s="231"/>
      <c r="CM422" s="231"/>
      <c r="CN422" s="231"/>
      <c r="CO422" s="231"/>
      <c r="CP422" s="231"/>
      <c r="CQ422" s="231"/>
      <c r="CR422" s="231"/>
      <c r="CS422" s="231"/>
      <c r="CT422" s="231"/>
      <c r="CU422" s="231"/>
      <c r="CV422" s="231"/>
      <c r="CW422" s="231"/>
      <c r="CX422" s="231"/>
      <c r="CY422" s="231"/>
      <c r="CZ422" s="231"/>
    </row>
    <row r="423" s="230" customFormat="true" ht="25.15" customHeight="true" x14ac:dyDescent="0.2">
      <c r="A423" s="406"/>
      <c r="B423" s="1327"/>
      <c r="C423" s="1316" t="s">
        <v>195</v>
      </c>
      <c r="D423" s="1317"/>
      <c r="E423" s="723">
        <v>-0.39577027249611824</v>
      </c>
      <c r="F423" s="727"/>
      <c r="G423" s="727"/>
      <c r="H423" s="1317" t="s">
        <v>221</v>
      </c>
      <c r="I423" s="1317"/>
      <c r="J423" s="724">
        <v>0.36371205100407672</v>
      </c>
      <c r="K423" s="727"/>
      <c r="L423" s="727"/>
      <c r="M423" s="1317" t="s">
        <v>195</v>
      </c>
      <c r="N423" s="1317"/>
      <c r="O423" s="725">
        <v>-0.3550245776130429</v>
      </c>
      <c r="P423" s="727"/>
      <c r="Q423" s="727"/>
      <c r="R423" s="231"/>
      <c r="W423" s="231"/>
      <c r="X423" s="231"/>
      <c r="Y423" s="231"/>
      <c r="Z423" s="231"/>
      <c r="AA423" s="231"/>
      <c r="AB423" s="231"/>
      <c r="AC423" s="231"/>
      <c r="AD423" s="231"/>
      <c r="AE423" s="231"/>
      <c r="AF423" s="231"/>
      <c r="AG423" s="231"/>
      <c r="AH423" s="231"/>
      <c r="AI423" s="231"/>
      <c r="AJ423" s="231"/>
      <c r="AK423" s="231"/>
      <c r="AL423" s="231"/>
      <c r="AM423" s="231"/>
      <c r="AN423" s="231"/>
      <c r="AO423" s="231"/>
      <c r="AP423" s="231"/>
      <c r="AQ423" s="231"/>
      <c r="AR423" s="231"/>
      <c r="AS423" s="231"/>
      <c r="AT423" s="231"/>
      <c r="AU423" s="231"/>
      <c r="AV423" s="231"/>
      <c r="AW423" s="231"/>
      <c r="AX423" s="231"/>
      <c r="AY423" s="231"/>
      <c r="AZ423" s="231"/>
      <c r="BB423" s="406"/>
      <c r="BW423" s="231"/>
      <c r="BX423" s="231"/>
      <c r="BY423" s="231"/>
      <c r="BZ423" s="231"/>
      <c r="CA423" s="231"/>
      <c r="CB423" s="231"/>
      <c r="CC423" s="231"/>
      <c r="CD423" s="231"/>
      <c r="CE423" s="231"/>
      <c r="CF423" s="231"/>
      <c r="CG423" s="231"/>
      <c r="CH423" s="231"/>
      <c r="CI423" s="231"/>
      <c r="CJ423" s="231"/>
      <c r="CK423" s="231"/>
      <c r="CL423" s="231"/>
      <c r="CM423" s="231"/>
      <c r="CN423" s="231"/>
      <c r="CO423" s="231"/>
      <c r="CP423" s="231"/>
      <c r="CQ423" s="231"/>
      <c r="CR423" s="231"/>
      <c r="CS423" s="231"/>
      <c r="CT423" s="231"/>
      <c r="CU423" s="231"/>
      <c r="CV423" s="231"/>
      <c r="CW423" s="231"/>
      <c r="CX423" s="231"/>
      <c r="CY423" s="231"/>
      <c r="CZ423" s="231"/>
    </row>
    <row r="424" s="230" customFormat="true" ht="25.15" customHeight="true" x14ac:dyDescent="0.2">
      <c r="A424" s="406"/>
      <c r="B424" s="1327"/>
      <c r="C424" s="1316" t="s">
        <v>221</v>
      </c>
      <c r="D424" s="1317"/>
      <c r="E424" s="723">
        <v>0.3709766802850335</v>
      </c>
      <c r="F424" s="727"/>
      <c r="G424" s="727"/>
      <c r="H424" s="1317" t="s">
        <v>222</v>
      </c>
      <c r="I424" s="1317"/>
      <c r="J424" s="724">
        <v>-0.36304756810452221</v>
      </c>
      <c r="K424" s="727"/>
      <c r="L424" s="727"/>
      <c r="M424" s="1317" t="s">
        <v>221</v>
      </c>
      <c r="N424" s="1317"/>
      <c r="O424" s="725">
        <v>0.34290779312119452</v>
      </c>
      <c r="P424" s="727"/>
      <c r="Q424" s="727"/>
      <c r="R424" s="231"/>
      <c r="W424" s="231"/>
      <c r="X424" s="231"/>
      <c r="Y424" s="231"/>
      <c r="Z424" s="231"/>
      <c r="AA424" s="231"/>
      <c r="AB424" s="231"/>
      <c r="AC424" s="231"/>
      <c r="AD424" s="231"/>
      <c r="AE424" s="231"/>
      <c r="AF424" s="231"/>
      <c r="AG424" s="231"/>
      <c r="AH424" s="231"/>
      <c r="AI424" s="231"/>
      <c r="AJ424" s="231"/>
      <c r="AK424" s="231"/>
      <c r="AL424" s="231"/>
      <c r="AM424" s="231"/>
      <c r="AN424" s="231"/>
      <c r="AO424" s="231"/>
      <c r="AP424" s="231"/>
      <c r="AQ424" s="231"/>
      <c r="AR424" s="231"/>
      <c r="AS424" s="231"/>
      <c r="AT424" s="231"/>
      <c r="AU424" s="231"/>
      <c r="AV424" s="231"/>
      <c r="AW424" s="231"/>
      <c r="AX424" s="231"/>
      <c r="AY424" s="231"/>
      <c r="AZ424" s="231"/>
      <c r="BB424" s="406"/>
      <c r="BW424" s="231"/>
      <c r="BX424" s="231"/>
      <c r="BY424" s="231"/>
      <c r="BZ424" s="231"/>
      <c r="CA424" s="231"/>
      <c r="CB424" s="231"/>
      <c r="CC424" s="231"/>
      <c r="CD424" s="231"/>
      <c r="CE424" s="231"/>
      <c r="CF424" s="231"/>
      <c r="CG424" s="231"/>
      <c r="CH424" s="231"/>
      <c r="CI424" s="231"/>
      <c r="CJ424" s="231"/>
      <c r="CK424" s="231"/>
      <c r="CL424" s="231"/>
      <c r="CM424" s="231"/>
      <c r="CN424" s="231"/>
      <c r="CO424" s="231"/>
      <c r="CP424" s="231"/>
      <c r="CQ424" s="231"/>
      <c r="CR424" s="231"/>
      <c r="CS424" s="231"/>
      <c r="CT424" s="231"/>
      <c r="CU424" s="231"/>
      <c r="CV424" s="231"/>
      <c r="CW424" s="231"/>
      <c r="CX424" s="231"/>
      <c r="CY424" s="231"/>
      <c r="CZ424" s="231"/>
    </row>
    <row r="425" s="230" customFormat="true" ht="25.15" customHeight="true" x14ac:dyDescent="0.2">
      <c r="A425" s="406"/>
      <c r="B425" s="1327"/>
      <c r="C425" s="1316" t="s">
        <v>219</v>
      </c>
      <c r="D425" s="1317"/>
      <c r="E425" s="723">
        <v>0.35333411035226403</v>
      </c>
      <c r="F425" s="727"/>
      <c r="G425" s="727"/>
      <c r="H425" s="1317" t="s">
        <v>223</v>
      </c>
      <c r="I425" s="1317"/>
      <c r="J425" s="724">
        <v>0.35819294070128754</v>
      </c>
      <c r="K425" s="727"/>
      <c r="L425" s="727"/>
      <c r="M425" s="1317" t="s">
        <v>206</v>
      </c>
      <c r="N425" s="1317"/>
      <c r="O425" s="725">
        <v>0.33414382912544943</v>
      </c>
      <c r="P425" s="727"/>
      <c r="Q425" s="727"/>
      <c r="R425" s="231"/>
      <c r="W425" s="231"/>
      <c r="X425" s="231"/>
      <c r="Y425" s="231"/>
      <c r="Z425" s="231"/>
      <c r="AA425" s="231"/>
      <c r="AB425" s="231"/>
      <c r="AC425" s="231"/>
      <c r="AD425" s="231"/>
      <c r="AE425" s="231"/>
      <c r="AF425" s="231"/>
      <c r="AG425" s="231"/>
      <c r="AH425" s="231"/>
      <c r="AI425" s="231"/>
      <c r="AJ425" s="231"/>
      <c r="AK425" s="231"/>
      <c r="AL425" s="231"/>
      <c r="AM425" s="231"/>
      <c r="AN425" s="231"/>
      <c r="AO425" s="231"/>
      <c r="AP425" s="231"/>
      <c r="AQ425" s="231"/>
      <c r="AR425" s="231"/>
      <c r="AS425" s="231"/>
      <c r="AT425" s="231"/>
      <c r="AU425" s="231"/>
      <c r="AV425" s="231"/>
      <c r="AW425" s="231"/>
      <c r="AX425" s="231"/>
      <c r="AY425" s="231"/>
      <c r="AZ425" s="231"/>
      <c r="BB425" s="406"/>
      <c r="BW425" s="231"/>
      <c r="BX425" s="231"/>
      <c r="BY425" s="231"/>
      <c r="BZ425" s="231"/>
      <c r="CA425" s="231"/>
      <c r="CB425" s="231"/>
      <c r="CC425" s="231"/>
      <c r="CD425" s="231"/>
      <c r="CE425" s="231"/>
      <c r="CF425" s="231"/>
      <c r="CG425" s="231"/>
      <c r="CH425" s="231"/>
      <c r="CI425" s="231"/>
      <c r="CJ425" s="231"/>
      <c r="CK425" s="231"/>
      <c r="CL425" s="231"/>
      <c r="CM425" s="231"/>
      <c r="CN425" s="231"/>
      <c r="CO425" s="231"/>
      <c r="CP425" s="231"/>
      <c r="CQ425" s="231"/>
      <c r="CR425" s="231"/>
      <c r="CS425" s="231"/>
      <c r="CT425" s="231"/>
      <c r="CU425" s="231"/>
      <c r="CV425" s="231"/>
      <c r="CW425" s="231"/>
      <c r="CX425" s="231"/>
      <c r="CY425" s="231"/>
      <c r="CZ425" s="231"/>
    </row>
    <row r="426" s="230" customFormat="true" ht="25.15" customHeight="true" x14ac:dyDescent="0.2">
      <c r="A426" s="406"/>
      <c r="B426" s="1327"/>
      <c r="C426" s="1316" t="s">
        <v>224</v>
      </c>
      <c r="D426" s="1317"/>
      <c r="E426" s="723">
        <v>0.33118952091267395</v>
      </c>
      <c r="F426" s="727"/>
      <c r="G426" s="727"/>
      <c r="H426" s="1317" t="s">
        <v>205</v>
      </c>
      <c r="I426" s="1317"/>
      <c r="J426" s="724">
        <v>0.35501296649359321</v>
      </c>
      <c r="K426" s="727"/>
      <c r="L426" s="727"/>
      <c r="M426" s="1317" t="s">
        <v>211</v>
      </c>
      <c r="N426" s="1317"/>
      <c r="O426" s="725">
        <v>0.32760870594716407</v>
      </c>
      <c r="P426" s="727"/>
      <c r="Q426" s="727"/>
      <c r="R426" s="231"/>
      <c r="W426" s="231"/>
      <c r="X426" s="231"/>
      <c r="Y426" s="231"/>
      <c r="Z426" s="231"/>
      <c r="AA426" s="231"/>
      <c r="AB426" s="231"/>
      <c r="AC426" s="231"/>
      <c r="AD426" s="231"/>
      <c r="AE426" s="231"/>
      <c r="AF426" s="231"/>
      <c r="AG426" s="231"/>
      <c r="AH426" s="231"/>
      <c r="AI426" s="231"/>
      <c r="AJ426" s="231"/>
      <c r="AK426" s="231"/>
      <c r="AL426" s="231"/>
      <c r="AM426" s="231"/>
      <c r="AN426" s="231"/>
      <c r="AO426" s="231"/>
      <c r="AP426" s="231"/>
      <c r="AQ426" s="231"/>
      <c r="AR426" s="231"/>
      <c r="AS426" s="231"/>
      <c r="AT426" s="231"/>
      <c r="AU426" s="231"/>
      <c r="AV426" s="231"/>
      <c r="AW426" s="231"/>
      <c r="AX426" s="231"/>
      <c r="AY426" s="231"/>
      <c r="AZ426" s="231"/>
      <c r="BB426" s="406"/>
      <c r="BW426" s="231"/>
      <c r="BX426" s="231"/>
      <c r="BY426" s="231"/>
      <c r="BZ426" s="231"/>
      <c r="CA426" s="231"/>
      <c r="CB426" s="231"/>
      <c r="CC426" s="231"/>
      <c r="CD426" s="231"/>
      <c r="CE426" s="231"/>
      <c r="CF426" s="231"/>
      <c r="CG426" s="231"/>
      <c r="CH426" s="231"/>
      <c r="CI426" s="231"/>
      <c r="CJ426" s="231"/>
      <c r="CK426" s="231"/>
      <c r="CL426" s="231"/>
      <c r="CM426" s="231"/>
      <c r="CN426" s="231"/>
      <c r="CO426" s="231"/>
      <c r="CP426" s="231"/>
      <c r="CQ426" s="231"/>
      <c r="CR426" s="231"/>
      <c r="CS426" s="231"/>
      <c r="CT426" s="231"/>
      <c r="CU426" s="231"/>
      <c r="CV426" s="231"/>
      <c r="CW426" s="231"/>
      <c r="CX426" s="231"/>
      <c r="CY426" s="231"/>
      <c r="CZ426" s="231"/>
    </row>
    <row r="427" s="230" customFormat="true" ht="25.15" customHeight="true" x14ac:dyDescent="0.2">
      <c r="A427" s="406"/>
      <c r="B427" s="1327"/>
      <c r="C427" s="1316" t="s">
        <v>217</v>
      </c>
      <c r="D427" s="1317"/>
      <c r="E427" s="723">
        <v>0.32830773094796872</v>
      </c>
      <c r="F427" s="727"/>
      <c r="G427" s="727"/>
      <c r="H427" s="1317" t="s">
        <v>224</v>
      </c>
      <c r="I427" s="1317"/>
      <c r="J427" s="724">
        <v>0.35462754775436939</v>
      </c>
      <c r="K427" s="727"/>
      <c r="L427" s="727"/>
      <c r="M427" s="1317" t="s">
        <v>225</v>
      </c>
      <c r="N427" s="1317"/>
      <c r="O427" s="725">
        <v>0.31264765103035846</v>
      </c>
      <c r="P427" s="727"/>
      <c r="Q427" s="727"/>
      <c r="R427" s="231"/>
      <c r="W427" s="231"/>
      <c r="X427" s="231"/>
      <c r="Y427" s="231"/>
      <c r="Z427" s="231"/>
      <c r="AA427" s="231"/>
      <c r="AB427" s="231"/>
      <c r="AC427" s="231"/>
      <c r="AD427" s="231"/>
      <c r="AE427" s="231"/>
      <c r="AF427" s="231"/>
      <c r="AG427" s="231"/>
      <c r="AH427" s="231"/>
      <c r="AI427" s="231"/>
      <c r="AJ427" s="231"/>
      <c r="AK427" s="231"/>
      <c r="AL427" s="231"/>
      <c r="AM427" s="231"/>
      <c r="AN427" s="231"/>
      <c r="AO427" s="231"/>
      <c r="AP427" s="231"/>
      <c r="AQ427" s="231"/>
      <c r="AR427" s="231"/>
      <c r="AS427" s="231"/>
      <c r="AT427" s="231"/>
      <c r="AU427" s="231"/>
      <c r="AV427" s="231"/>
      <c r="AW427" s="231"/>
      <c r="AX427" s="231"/>
      <c r="AY427" s="231"/>
      <c r="AZ427" s="231"/>
      <c r="BB427" s="406"/>
      <c r="BW427" s="231"/>
      <c r="BX427" s="231"/>
      <c r="BY427" s="231"/>
      <c r="BZ427" s="231"/>
      <c r="CA427" s="231"/>
      <c r="CB427" s="231"/>
      <c r="CC427" s="231"/>
      <c r="CD427" s="231"/>
      <c r="CE427" s="231"/>
      <c r="CF427" s="231"/>
      <c r="CG427" s="231"/>
      <c r="CH427" s="231"/>
      <c r="CI427" s="231"/>
      <c r="CJ427" s="231"/>
      <c r="CK427" s="231"/>
      <c r="CL427" s="231"/>
      <c r="CM427" s="231"/>
      <c r="CN427" s="231"/>
      <c r="CO427" s="231"/>
      <c r="CP427" s="231"/>
      <c r="CQ427" s="231"/>
      <c r="CR427" s="231"/>
      <c r="CS427" s="231"/>
      <c r="CT427" s="231"/>
      <c r="CU427" s="231"/>
      <c r="CV427" s="231"/>
      <c r="CW427" s="231"/>
      <c r="CX427" s="231"/>
      <c r="CY427" s="231"/>
      <c r="CZ427" s="231"/>
    </row>
    <row r="428" s="230" customFormat="true" ht="25.15" customHeight="true" x14ac:dyDescent="0.2">
      <c r="A428" s="406"/>
      <c r="B428" s="1327"/>
      <c r="C428" s="1316" t="s">
        <v>225</v>
      </c>
      <c r="D428" s="1317"/>
      <c r="E428" s="723">
        <v>0.32306217143704236</v>
      </c>
      <c r="F428" s="727"/>
      <c r="G428" s="727"/>
      <c r="H428" s="1317" t="s">
        <v>194</v>
      </c>
      <c r="I428" s="1317"/>
      <c r="J428" s="724">
        <v>-0.35194657992772233</v>
      </c>
      <c r="K428" s="727"/>
      <c r="L428" s="727"/>
      <c r="M428" s="1317" t="s">
        <v>219</v>
      </c>
      <c r="N428" s="1317"/>
      <c r="O428" s="725">
        <v>0.30160719156766741</v>
      </c>
      <c r="P428" s="727"/>
      <c r="Q428" s="727"/>
      <c r="R428" s="231"/>
      <c r="W428" s="231"/>
      <c r="X428" s="231"/>
      <c r="Y428" s="231"/>
      <c r="Z428" s="231"/>
      <c r="AA428" s="231"/>
      <c r="AB428" s="231"/>
      <c r="AC428" s="231"/>
      <c r="AD428" s="231"/>
      <c r="AE428" s="231"/>
      <c r="AF428" s="231"/>
      <c r="AG428" s="231"/>
      <c r="AH428" s="231"/>
      <c r="AI428" s="231"/>
      <c r="AJ428" s="231"/>
      <c r="AK428" s="231"/>
      <c r="AL428" s="231"/>
      <c r="AM428" s="231"/>
      <c r="AN428" s="231"/>
      <c r="AO428" s="231"/>
      <c r="AP428" s="231"/>
      <c r="AQ428" s="231"/>
      <c r="AR428" s="231"/>
      <c r="AS428" s="231"/>
      <c r="AT428" s="231"/>
      <c r="AU428" s="231"/>
      <c r="AV428" s="231"/>
      <c r="AW428" s="231"/>
      <c r="AX428" s="231"/>
      <c r="AY428" s="231"/>
      <c r="AZ428" s="231"/>
      <c r="BB428" s="406"/>
      <c r="BW428" s="231"/>
      <c r="BX428" s="231"/>
      <c r="BY428" s="231"/>
      <c r="BZ428" s="231"/>
      <c r="CA428" s="231"/>
      <c r="CB428" s="231"/>
      <c r="CC428" s="231"/>
      <c r="CD428" s="231"/>
      <c r="CE428" s="231"/>
      <c r="CF428" s="231"/>
      <c r="CG428" s="231"/>
      <c r="CH428" s="231"/>
      <c r="CI428" s="231"/>
      <c r="CJ428" s="231"/>
      <c r="CK428" s="231"/>
      <c r="CL428" s="231"/>
      <c r="CM428" s="231"/>
      <c r="CN428" s="231"/>
      <c r="CO428" s="231"/>
      <c r="CP428" s="231"/>
      <c r="CQ428" s="231"/>
      <c r="CR428" s="231"/>
      <c r="CS428" s="231"/>
      <c r="CT428" s="231"/>
      <c r="CU428" s="231"/>
      <c r="CV428" s="231"/>
      <c r="CW428" s="231"/>
      <c r="CX428" s="231"/>
      <c r="CY428" s="231"/>
      <c r="CZ428" s="231"/>
    </row>
    <row r="429" s="230" customFormat="true" ht="25.15" customHeight="true" x14ac:dyDescent="0.2">
      <c r="A429" s="406"/>
      <c r="B429" s="1327"/>
      <c r="C429" s="1316" t="s">
        <v>226</v>
      </c>
      <c r="D429" s="1317"/>
      <c r="E429" s="723">
        <v>0.30961619692212211</v>
      </c>
      <c r="F429" s="727"/>
      <c r="G429" s="727"/>
      <c r="H429" s="1317" t="s">
        <v>227</v>
      </c>
      <c r="I429" s="1317"/>
      <c r="J429" s="724">
        <v>-0.34841149515100606</v>
      </c>
      <c r="K429" s="727"/>
      <c r="L429" s="727"/>
      <c r="M429" s="1317" t="s">
        <v>224</v>
      </c>
      <c r="N429" s="1317"/>
      <c r="O429" s="725">
        <v>0.29689472331085703</v>
      </c>
      <c r="P429" s="727"/>
      <c r="Q429" s="727"/>
      <c r="R429" s="231"/>
      <c r="W429" s="231"/>
      <c r="X429" s="231"/>
      <c r="Y429" s="231"/>
      <c r="Z429" s="231"/>
      <c r="AA429" s="231"/>
      <c r="AB429" s="231"/>
      <c r="AC429" s="231"/>
      <c r="AD429" s="231"/>
      <c r="AE429" s="231"/>
      <c r="AF429" s="231"/>
      <c r="AG429" s="231"/>
      <c r="AH429" s="231"/>
      <c r="AI429" s="231"/>
      <c r="AJ429" s="231"/>
      <c r="AK429" s="231"/>
      <c r="AL429" s="231"/>
      <c r="AM429" s="231"/>
      <c r="AN429" s="231"/>
      <c r="AO429" s="231"/>
      <c r="AP429" s="231"/>
      <c r="AQ429" s="231"/>
      <c r="AR429" s="231"/>
      <c r="AS429" s="231"/>
      <c r="AT429" s="231"/>
      <c r="AU429" s="231"/>
      <c r="AV429" s="231"/>
      <c r="AW429" s="231"/>
      <c r="AX429" s="231"/>
      <c r="AY429" s="231"/>
      <c r="AZ429" s="231"/>
      <c r="BB429" s="406"/>
      <c r="BW429" s="231"/>
      <c r="BX429" s="231"/>
      <c r="BY429" s="231"/>
      <c r="BZ429" s="231"/>
      <c r="CA429" s="231"/>
      <c r="CB429" s="231"/>
      <c r="CC429" s="231"/>
      <c r="CD429" s="231"/>
      <c r="CE429" s="231"/>
      <c r="CF429" s="231"/>
      <c r="CG429" s="231"/>
      <c r="CH429" s="231"/>
      <c r="CI429" s="231"/>
      <c r="CJ429" s="231"/>
      <c r="CK429" s="231"/>
      <c r="CL429" s="231"/>
      <c r="CM429" s="231"/>
      <c r="CN429" s="231"/>
      <c r="CO429" s="231"/>
      <c r="CP429" s="231"/>
      <c r="CQ429" s="231"/>
      <c r="CR429" s="231"/>
      <c r="CS429" s="231"/>
      <c r="CT429" s="231"/>
      <c r="CU429" s="231"/>
      <c r="CV429" s="231"/>
      <c r="CW429" s="231"/>
      <c r="CX429" s="231"/>
      <c r="CY429" s="231"/>
      <c r="CZ429" s="231"/>
    </row>
    <row r="430" s="230" customFormat="true" ht="25.15" customHeight="true" x14ac:dyDescent="0.2">
      <c r="A430" s="406"/>
      <c r="B430" s="1327"/>
      <c r="C430" s="1316" t="s">
        <v>227</v>
      </c>
      <c r="D430" s="1317"/>
      <c r="E430" s="723">
        <v>-0.30268811408401763</v>
      </c>
      <c r="F430" s="727"/>
      <c r="G430" s="727"/>
      <c r="H430" s="1317" t="s">
        <v>228</v>
      </c>
      <c r="I430" s="1317"/>
      <c r="J430" s="724">
        <v>-0.33954100454641134</v>
      </c>
      <c r="K430" s="727"/>
      <c r="L430" s="727"/>
      <c r="M430" s="1317" t="s">
        <v>226</v>
      </c>
      <c r="N430" s="1317"/>
      <c r="O430" s="725">
        <v>0.28593189940408842</v>
      </c>
      <c r="P430" s="727"/>
      <c r="Q430" s="727"/>
      <c r="R430" s="231"/>
      <c r="W430" s="231"/>
      <c r="X430" s="231"/>
      <c r="Y430" s="231"/>
      <c r="Z430" s="231"/>
      <c r="AA430" s="231"/>
      <c r="AB430" s="231"/>
      <c r="AC430" s="231"/>
      <c r="AD430" s="231"/>
      <c r="AE430" s="231"/>
      <c r="AF430" s="231"/>
      <c r="AG430" s="231"/>
      <c r="AH430" s="231"/>
      <c r="AI430" s="231"/>
      <c r="AJ430" s="231"/>
      <c r="AK430" s="231"/>
      <c r="AL430" s="231"/>
      <c r="AM430" s="231"/>
      <c r="AN430" s="231"/>
      <c r="AO430" s="231"/>
      <c r="AP430" s="231"/>
      <c r="AQ430" s="231"/>
      <c r="AR430" s="231"/>
      <c r="AS430" s="231"/>
      <c r="AT430" s="231"/>
      <c r="AU430" s="231"/>
      <c r="AV430" s="231"/>
      <c r="AW430" s="231"/>
      <c r="AX430" s="231"/>
      <c r="AY430" s="231"/>
      <c r="AZ430" s="231"/>
      <c r="BB430" s="406"/>
      <c r="BW430" s="231"/>
      <c r="BX430" s="231"/>
      <c r="BY430" s="231"/>
      <c r="BZ430" s="231"/>
      <c r="CA430" s="231"/>
      <c r="CB430" s="231"/>
      <c r="CC430" s="231"/>
      <c r="CD430" s="231"/>
      <c r="CE430" s="231"/>
      <c r="CF430" s="231"/>
      <c r="CG430" s="231"/>
      <c r="CH430" s="231"/>
      <c r="CI430" s="231"/>
      <c r="CJ430" s="231"/>
      <c r="CK430" s="231"/>
      <c r="CL430" s="231"/>
      <c r="CM430" s="231"/>
      <c r="CN430" s="231"/>
      <c r="CO430" s="231"/>
      <c r="CP430" s="231"/>
      <c r="CQ430" s="231"/>
      <c r="CR430" s="231"/>
      <c r="CS430" s="231"/>
      <c r="CT430" s="231"/>
      <c r="CU430" s="231"/>
      <c r="CV430" s="231"/>
      <c r="CW430" s="231"/>
      <c r="CX430" s="231"/>
      <c r="CY430" s="231"/>
      <c r="CZ430" s="231"/>
    </row>
    <row r="431" s="230" customFormat="true" ht="25.15" customHeight="true" x14ac:dyDescent="0.2">
      <c r="A431" s="406"/>
      <c r="B431" s="1327"/>
      <c r="C431" s="1316" t="s">
        <v>220</v>
      </c>
      <c r="D431" s="1317"/>
      <c r="E431" s="723">
        <v>-0.30260361044121503</v>
      </c>
      <c r="F431" s="727"/>
      <c r="G431" s="727"/>
      <c r="H431" s="1317" t="s">
        <v>225</v>
      </c>
      <c r="I431" s="1317"/>
      <c r="J431" s="724">
        <v>0.31629370522156791</v>
      </c>
      <c r="K431" s="727"/>
      <c r="L431" s="727"/>
      <c r="M431" s="1317" t="s">
        <v>227</v>
      </c>
      <c r="N431" s="1317"/>
      <c r="O431" s="725">
        <v>-0.27218721929986922</v>
      </c>
      <c r="P431" s="727"/>
      <c r="Q431" s="727"/>
      <c r="R431" s="231"/>
      <c r="W431" s="231"/>
      <c r="X431" s="231"/>
      <c r="Y431" s="231"/>
      <c r="Z431" s="231"/>
      <c r="AA431" s="231"/>
      <c r="AB431" s="231"/>
      <c r="AC431" s="231"/>
      <c r="AD431" s="231"/>
      <c r="AE431" s="231"/>
      <c r="AF431" s="231"/>
      <c r="AG431" s="231"/>
      <c r="AH431" s="231"/>
      <c r="AI431" s="231"/>
      <c r="AJ431" s="231"/>
      <c r="AK431" s="231"/>
      <c r="AL431" s="231"/>
      <c r="AM431" s="231"/>
      <c r="AN431" s="231"/>
      <c r="AO431" s="231"/>
      <c r="AP431" s="231"/>
      <c r="AQ431" s="231"/>
      <c r="AR431" s="231"/>
      <c r="AS431" s="231"/>
      <c r="AT431" s="231"/>
      <c r="AU431" s="231"/>
      <c r="AV431" s="231"/>
      <c r="AW431" s="231"/>
      <c r="AX431" s="231"/>
      <c r="AY431" s="231"/>
      <c r="AZ431" s="231"/>
      <c r="BB431" s="406"/>
      <c r="BW431" s="231"/>
      <c r="BX431" s="231"/>
      <c r="BY431" s="231"/>
      <c r="BZ431" s="231"/>
      <c r="CA431" s="231"/>
      <c r="CB431" s="231"/>
      <c r="CC431" s="231"/>
      <c r="CD431" s="231"/>
      <c r="CE431" s="231"/>
      <c r="CF431" s="231"/>
      <c r="CG431" s="231"/>
      <c r="CH431" s="231"/>
      <c r="CI431" s="231"/>
      <c r="CJ431" s="231"/>
      <c r="CK431" s="231"/>
      <c r="CL431" s="231"/>
      <c r="CM431" s="231"/>
      <c r="CN431" s="231"/>
      <c r="CO431" s="231"/>
      <c r="CP431" s="231"/>
      <c r="CQ431" s="231"/>
      <c r="CR431" s="231"/>
      <c r="CS431" s="231"/>
      <c r="CT431" s="231"/>
      <c r="CU431" s="231"/>
      <c r="CV431" s="231"/>
      <c r="CW431" s="231"/>
      <c r="CX431" s="231"/>
      <c r="CY431" s="231"/>
      <c r="CZ431" s="231"/>
    </row>
    <row r="432" s="230" customFormat="true" ht="25.15" customHeight="true" x14ac:dyDescent="0.2">
      <c r="A432" s="406"/>
      <c r="B432" s="1327"/>
      <c r="C432" s="1316" t="s">
        <v>228</v>
      </c>
      <c r="D432" s="1317"/>
      <c r="E432" s="723">
        <v>-0.3020771893986321</v>
      </c>
      <c r="F432" s="727"/>
      <c r="G432" s="727"/>
      <c r="H432" s="1317" t="s">
        <v>218</v>
      </c>
      <c r="I432" s="1317"/>
      <c r="J432" s="724">
        <v>0.29136845264808758</v>
      </c>
      <c r="K432" s="727"/>
      <c r="L432" s="727"/>
      <c r="M432" s="1317" t="s">
        <v>220</v>
      </c>
      <c r="N432" s="1317"/>
      <c r="O432" s="725">
        <v>-0.26899375439158391</v>
      </c>
      <c r="P432" s="727"/>
      <c r="Q432" s="727"/>
      <c r="R432" s="231"/>
      <c r="W432" s="231"/>
      <c r="X432" s="231"/>
      <c r="Y432" s="231"/>
      <c r="Z432" s="231"/>
      <c r="AA432" s="231"/>
      <c r="AB432" s="231"/>
      <c r="AC432" s="231"/>
      <c r="AD432" s="231"/>
      <c r="AE432" s="231"/>
      <c r="AF432" s="231"/>
      <c r="AG432" s="231"/>
      <c r="AH432" s="231"/>
      <c r="AI432" s="231"/>
      <c r="AJ432" s="231"/>
      <c r="AK432" s="231"/>
      <c r="AL432" s="231"/>
      <c r="AM432" s="231"/>
      <c r="AN432" s="231"/>
      <c r="AO432" s="231"/>
      <c r="AP432" s="231"/>
      <c r="AQ432" s="231"/>
      <c r="AR432" s="231"/>
      <c r="AS432" s="231"/>
      <c r="AT432" s="231"/>
      <c r="AU432" s="231"/>
      <c r="AV432" s="231"/>
      <c r="AW432" s="231"/>
      <c r="AX432" s="231"/>
      <c r="AY432" s="231"/>
      <c r="AZ432" s="231"/>
      <c r="BB432" s="406"/>
      <c r="BW432" s="231"/>
      <c r="BX432" s="231"/>
      <c r="BY432" s="231"/>
      <c r="BZ432" s="231"/>
      <c r="CA432" s="231"/>
      <c r="CB432" s="231"/>
      <c r="CC432" s="231"/>
      <c r="CD432" s="231"/>
      <c r="CE432" s="231"/>
      <c r="CF432" s="231"/>
      <c r="CG432" s="231"/>
      <c r="CH432" s="231"/>
      <c r="CI432" s="231"/>
      <c r="CJ432" s="231"/>
      <c r="CK432" s="231"/>
      <c r="CL432" s="231"/>
      <c r="CM432" s="231"/>
      <c r="CN432" s="231"/>
      <c r="CO432" s="231"/>
      <c r="CP432" s="231"/>
      <c r="CQ432" s="231"/>
      <c r="CR432" s="231"/>
      <c r="CS432" s="231"/>
      <c r="CT432" s="231"/>
      <c r="CU432" s="231"/>
      <c r="CV432" s="231"/>
      <c r="CW432" s="231"/>
      <c r="CX432" s="231"/>
      <c r="CY432" s="231"/>
      <c r="CZ432" s="231"/>
    </row>
    <row r="433" s="230" customFormat="true" ht="25.15" customHeight="true" x14ac:dyDescent="0.2">
      <c r="A433" s="406"/>
      <c r="B433" s="1327"/>
      <c r="C433" s="1316" t="s">
        <v>229</v>
      </c>
      <c r="D433" s="1317"/>
      <c r="E433" s="723">
        <v>0.27042297418545125</v>
      </c>
      <c r="F433" s="727"/>
      <c r="G433" s="727"/>
      <c r="H433" s="1317" t="s">
        <v>226</v>
      </c>
      <c r="I433" s="1317"/>
      <c r="J433" s="724">
        <v>0.2813067264664042</v>
      </c>
      <c r="K433" s="727"/>
      <c r="L433" s="727"/>
      <c r="M433" s="1317" t="s">
        <v>230</v>
      </c>
      <c r="N433" s="1317"/>
      <c r="O433" s="725">
        <v>-0.26229476537086738</v>
      </c>
      <c r="P433" s="727"/>
      <c r="Q433" s="727"/>
      <c r="R433" s="231"/>
      <c r="W433" s="231"/>
      <c r="X433" s="231"/>
      <c r="Y433" s="231"/>
      <c r="Z433" s="231"/>
      <c r="AA433" s="231"/>
      <c r="AB433" s="231"/>
      <c r="AC433" s="231"/>
      <c r="AD433" s="231"/>
      <c r="AE433" s="231"/>
      <c r="AF433" s="231"/>
      <c r="AG433" s="231"/>
      <c r="AH433" s="231"/>
      <c r="AI433" s="231"/>
      <c r="AJ433" s="231"/>
      <c r="AK433" s="231"/>
      <c r="AL433" s="231"/>
      <c r="AM433" s="231"/>
      <c r="AN433" s="231"/>
      <c r="AO433" s="231"/>
      <c r="AP433" s="231"/>
      <c r="AQ433" s="231"/>
      <c r="AR433" s="231"/>
      <c r="AS433" s="231"/>
      <c r="AT433" s="231"/>
      <c r="AU433" s="231"/>
      <c r="AV433" s="231"/>
      <c r="AW433" s="231"/>
      <c r="AX433" s="231"/>
      <c r="AY433" s="231"/>
      <c r="AZ433" s="231"/>
      <c r="BB433" s="406"/>
      <c r="BW433" s="231"/>
      <c r="BX433" s="231"/>
      <c r="BY433" s="231"/>
      <c r="BZ433" s="231"/>
      <c r="CA433" s="231"/>
      <c r="CB433" s="231"/>
      <c r="CC433" s="231"/>
      <c r="CD433" s="231"/>
      <c r="CE433" s="231"/>
      <c r="CF433" s="231"/>
      <c r="CG433" s="231"/>
      <c r="CH433" s="231"/>
      <c r="CI433" s="231"/>
      <c r="CJ433" s="231"/>
      <c r="CK433" s="231"/>
      <c r="CL433" s="231"/>
      <c r="CM433" s="231"/>
      <c r="CN433" s="231"/>
      <c r="CO433" s="231"/>
      <c r="CP433" s="231"/>
      <c r="CQ433" s="231"/>
      <c r="CR433" s="231"/>
      <c r="CS433" s="231"/>
      <c r="CT433" s="231"/>
      <c r="CU433" s="231"/>
      <c r="CV433" s="231"/>
      <c r="CW433" s="231"/>
      <c r="CX433" s="231"/>
      <c r="CY433" s="231"/>
      <c r="CZ433" s="231"/>
    </row>
    <row r="434" s="230" customFormat="true" ht="25.15" customHeight="true" x14ac:dyDescent="0.2">
      <c r="A434" s="406"/>
      <c r="B434" s="1327"/>
      <c r="C434" s="1316" t="s">
        <v>230</v>
      </c>
      <c r="D434" s="1317"/>
      <c r="E434" s="723">
        <v>-0.26760089070116105</v>
      </c>
      <c r="F434" s="727"/>
      <c r="G434" s="727"/>
      <c r="H434" s="1317" t="s">
        <v>231</v>
      </c>
      <c r="I434" s="1317"/>
      <c r="J434" s="724">
        <v>0.27903713336662045</v>
      </c>
      <c r="K434" s="727"/>
      <c r="L434" s="727"/>
      <c r="M434" s="1317" t="s">
        <v>229</v>
      </c>
      <c r="N434" s="1317"/>
      <c r="O434" s="725">
        <v>0.24732573438702798</v>
      </c>
      <c r="P434" s="727"/>
      <c r="Q434" s="727"/>
      <c r="R434" s="231"/>
      <c r="W434" s="231"/>
      <c r="X434" s="231"/>
      <c r="Y434" s="231"/>
      <c r="Z434" s="231"/>
      <c r="AA434" s="231"/>
      <c r="AB434" s="231"/>
      <c r="AC434" s="231"/>
      <c r="AD434" s="231"/>
      <c r="AE434" s="231"/>
      <c r="AF434" s="231"/>
      <c r="AG434" s="231"/>
      <c r="AH434" s="231"/>
      <c r="AI434" s="231"/>
      <c r="AJ434" s="231"/>
      <c r="AK434" s="231"/>
      <c r="AL434" s="231"/>
      <c r="AM434" s="231"/>
      <c r="AN434" s="231"/>
      <c r="AO434" s="231"/>
      <c r="AP434" s="231"/>
      <c r="AQ434" s="231"/>
      <c r="AR434" s="231"/>
      <c r="AS434" s="231"/>
      <c r="AT434" s="231"/>
      <c r="AU434" s="231"/>
      <c r="AV434" s="231"/>
      <c r="AW434" s="231"/>
      <c r="AX434" s="231"/>
      <c r="AY434" s="231"/>
      <c r="AZ434" s="231"/>
      <c r="BB434" s="406"/>
      <c r="BW434" s="231"/>
      <c r="BX434" s="231"/>
      <c r="BY434" s="231"/>
      <c r="BZ434" s="231"/>
      <c r="CA434" s="231"/>
      <c r="CB434" s="231"/>
      <c r="CC434" s="231"/>
      <c r="CD434" s="231"/>
      <c r="CE434" s="231"/>
      <c r="CF434" s="231"/>
      <c r="CG434" s="231"/>
      <c r="CH434" s="231"/>
      <c r="CI434" s="231"/>
      <c r="CJ434" s="231"/>
      <c r="CK434" s="231"/>
      <c r="CL434" s="231"/>
      <c r="CM434" s="231"/>
      <c r="CN434" s="231"/>
      <c r="CO434" s="231"/>
      <c r="CP434" s="231"/>
      <c r="CQ434" s="231"/>
      <c r="CR434" s="231"/>
      <c r="CS434" s="231"/>
      <c r="CT434" s="231"/>
      <c r="CU434" s="231"/>
      <c r="CV434" s="231"/>
      <c r="CW434" s="231"/>
      <c r="CX434" s="231"/>
      <c r="CY434" s="231"/>
      <c r="CZ434" s="231"/>
    </row>
    <row r="435" s="230" customFormat="true" ht="25.15" customHeight="true" x14ac:dyDescent="0.2">
      <c r="A435" s="406"/>
      <c r="B435" s="1327"/>
      <c r="C435" s="1316" t="s">
        <v>232</v>
      </c>
      <c r="D435" s="1317"/>
      <c r="E435" s="723">
        <v>-0.25072065070581201</v>
      </c>
      <c r="F435" s="727"/>
      <c r="G435" s="727"/>
      <c r="H435" s="1317" t="s">
        <v>198</v>
      </c>
      <c r="I435" s="1317"/>
      <c r="J435" s="724">
        <v>0.27328801836804167</v>
      </c>
      <c r="K435" s="727"/>
      <c r="L435" s="727"/>
      <c r="M435" s="1317" t="s">
        <v>233</v>
      </c>
      <c r="N435" s="1317"/>
      <c r="O435" s="725">
        <v>-0.24255977581908034</v>
      </c>
      <c r="P435" s="727"/>
      <c r="Q435" s="727"/>
      <c r="R435" s="231"/>
      <c r="W435" s="231"/>
      <c r="X435" s="231"/>
      <c r="Y435" s="231"/>
      <c r="Z435" s="231"/>
      <c r="AA435" s="231"/>
      <c r="AB435" s="231"/>
      <c r="AC435" s="231"/>
      <c r="AD435" s="231"/>
      <c r="AE435" s="231"/>
      <c r="AF435" s="231"/>
      <c r="AG435" s="231"/>
      <c r="AH435" s="231"/>
      <c r="AI435" s="231"/>
      <c r="AJ435" s="231"/>
      <c r="AK435" s="231"/>
      <c r="AL435" s="231"/>
      <c r="AM435" s="231"/>
      <c r="AN435" s="231"/>
      <c r="AO435" s="231"/>
      <c r="AP435" s="231"/>
      <c r="AQ435" s="231"/>
      <c r="AR435" s="231"/>
      <c r="AS435" s="231"/>
      <c r="AT435" s="231"/>
      <c r="AU435" s="231"/>
      <c r="AV435" s="231"/>
      <c r="AW435" s="231"/>
      <c r="AX435" s="231"/>
      <c r="AY435" s="231"/>
      <c r="AZ435" s="231"/>
      <c r="BB435" s="406"/>
      <c r="BW435" s="231"/>
      <c r="BX435" s="231"/>
      <c r="BY435" s="231"/>
      <c r="BZ435" s="231"/>
      <c r="CA435" s="231"/>
      <c r="CB435" s="231"/>
      <c r="CC435" s="231"/>
      <c r="CD435" s="231"/>
      <c r="CE435" s="231"/>
      <c r="CF435" s="231"/>
      <c r="CG435" s="231"/>
      <c r="CH435" s="231"/>
      <c r="CI435" s="231"/>
      <c r="CJ435" s="231"/>
      <c r="CK435" s="231"/>
      <c r="CL435" s="231"/>
      <c r="CM435" s="231"/>
      <c r="CN435" s="231"/>
      <c r="CO435" s="231"/>
      <c r="CP435" s="231"/>
      <c r="CQ435" s="231"/>
      <c r="CR435" s="231"/>
      <c r="CS435" s="231"/>
      <c r="CT435" s="231"/>
      <c r="CU435" s="231"/>
      <c r="CV435" s="231"/>
      <c r="CW435" s="231"/>
      <c r="CX435" s="231"/>
      <c r="CY435" s="231"/>
      <c r="CZ435" s="231"/>
    </row>
    <row r="436" s="230" customFormat="true" ht="25.15" customHeight="true" x14ac:dyDescent="0.2">
      <c r="A436" s="406"/>
      <c r="B436" s="1327"/>
      <c r="C436" s="1316" t="s">
        <v>234</v>
      </c>
      <c r="D436" s="1317"/>
      <c r="E436" s="723">
        <v>0.2340449973301805</v>
      </c>
      <c r="F436" s="727"/>
      <c r="G436" s="727"/>
      <c r="H436" s="1317" t="s">
        <v>235</v>
      </c>
      <c r="I436" s="1317"/>
      <c r="J436" s="724">
        <v>0.25641945020235851</v>
      </c>
      <c r="K436" s="727"/>
      <c r="L436" s="727"/>
      <c r="M436" s="1317" t="s">
        <v>217</v>
      </c>
      <c r="N436" s="1317"/>
      <c r="O436" s="725">
        <v>0.24036405704158284</v>
      </c>
      <c r="P436" s="727"/>
      <c r="Q436" s="727"/>
      <c r="R436" s="231"/>
      <c r="W436" s="231"/>
      <c r="X436" s="231"/>
      <c r="Y436" s="231"/>
      <c r="Z436" s="231"/>
      <c r="AA436" s="231"/>
      <c r="AB436" s="231"/>
      <c r="AC436" s="231"/>
      <c r="AD436" s="231"/>
      <c r="AE436" s="231"/>
      <c r="AF436" s="231"/>
      <c r="AG436" s="231"/>
      <c r="AH436" s="231"/>
      <c r="AI436" s="231"/>
      <c r="AJ436" s="231"/>
      <c r="AK436" s="231"/>
      <c r="AL436" s="231"/>
      <c r="AM436" s="231"/>
      <c r="AN436" s="231"/>
      <c r="AO436" s="231"/>
      <c r="AP436" s="231"/>
      <c r="AQ436" s="231"/>
      <c r="AR436" s="231"/>
      <c r="AS436" s="231"/>
      <c r="AT436" s="231"/>
      <c r="AU436" s="231"/>
      <c r="AV436" s="231"/>
      <c r="AW436" s="231"/>
      <c r="AX436" s="231"/>
      <c r="AY436" s="231"/>
      <c r="AZ436" s="231"/>
      <c r="BB436" s="406"/>
      <c r="BW436" s="231"/>
      <c r="BX436" s="231"/>
      <c r="BY436" s="231"/>
      <c r="BZ436" s="231"/>
      <c r="CA436" s="231"/>
      <c r="CB436" s="231"/>
      <c r="CC436" s="231"/>
      <c r="CD436" s="231"/>
      <c r="CE436" s="231"/>
      <c r="CF436" s="231"/>
      <c r="CG436" s="231"/>
      <c r="CH436" s="231"/>
      <c r="CI436" s="231"/>
      <c r="CJ436" s="231"/>
      <c r="CK436" s="231"/>
      <c r="CL436" s="231"/>
      <c r="CM436" s="231"/>
      <c r="CN436" s="231"/>
      <c r="CO436" s="231"/>
      <c r="CP436" s="231"/>
      <c r="CQ436" s="231"/>
      <c r="CR436" s="231"/>
      <c r="CS436" s="231"/>
      <c r="CT436" s="231"/>
      <c r="CU436" s="231"/>
      <c r="CV436" s="231"/>
      <c r="CW436" s="231"/>
      <c r="CX436" s="231"/>
      <c r="CY436" s="231"/>
      <c r="CZ436" s="231"/>
    </row>
    <row r="437" s="230" customFormat="true" ht="25.15" customHeight="true" x14ac:dyDescent="0.2">
      <c r="A437" s="406"/>
      <c r="B437" s="1327"/>
      <c r="C437" s="1316" t="s">
        <v>231</v>
      </c>
      <c r="D437" s="1317"/>
      <c r="E437" s="723">
        <v>0.23095868312550832</v>
      </c>
      <c r="F437" s="727"/>
      <c r="G437" s="727"/>
      <c r="H437" s="1317" t="s">
        <v>236</v>
      </c>
      <c r="I437" s="1317"/>
      <c r="J437" s="724">
        <v>0.24361701334042909</v>
      </c>
      <c r="K437" s="727"/>
      <c r="L437" s="727"/>
      <c r="M437" s="1317" t="s">
        <v>234</v>
      </c>
      <c r="N437" s="1317"/>
      <c r="O437" s="725">
        <v>0.23247607637500112</v>
      </c>
      <c r="P437" s="727"/>
      <c r="Q437" s="727"/>
      <c r="R437" s="231"/>
      <c r="W437" s="231"/>
      <c r="X437" s="231"/>
      <c r="Y437" s="231"/>
      <c r="Z437" s="231"/>
      <c r="AA437" s="231"/>
      <c r="AB437" s="231"/>
      <c r="AC437" s="231"/>
      <c r="AD437" s="231"/>
      <c r="AE437" s="231"/>
      <c r="AF437" s="231"/>
      <c r="AG437" s="231"/>
      <c r="AH437" s="231"/>
      <c r="AI437" s="231"/>
      <c r="AJ437" s="231"/>
      <c r="AK437" s="231"/>
      <c r="AL437" s="231"/>
      <c r="AM437" s="231"/>
      <c r="AN437" s="231"/>
      <c r="AO437" s="231"/>
      <c r="AP437" s="231"/>
      <c r="AQ437" s="231"/>
      <c r="AR437" s="231"/>
      <c r="AS437" s="231"/>
      <c r="AT437" s="231"/>
      <c r="AU437" s="231"/>
      <c r="AV437" s="231"/>
      <c r="AW437" s="231"/>
      <c r="AX437" s="231"/>
      <c r="AY437" s="231"/>
      <c r="AZ437" s="231"/>
      <c r="BB437" s="406"/>
      <c r="BW437" s="231"/>
      <c r="BX437" s="231"/>
      <c r="BY437" s="231"/>
      <c r="BZ437" s="231"/>
      <c r="CA437" s="231"/>
      <c r="CB437" s="231"/>
      <c r="CC437" s="231"/>
      <c r="CD437" s="231"/>
      <c r="CE437" s="231"/>
      <c r="CF437" s="231"/>
      <c r="CG437" s="231"/>
      <c r="CH437" s="231"/>
      <c r="CI437" s="231"/>
      <c r="CJ437" s="231"/>
      <c r="CK437" s="231"/>
      <c r="CL437" s="231"/>
      <c r="CM437" s="231"/>
      <c r="CN437" s="231"/>
      <c r="CO437" s="231"/>
      <c r="CP437" s="231"/>
      <c r="CQ437" s="231"/>
      <c r="CR437" s="231"/>
      <c r="CS437" s="231"/>
      <c r="CT437" s="231"/>
      <c r="CU437" s="231"/>
      <c r="CV437" s="231"/>
      <c r="CW437" s="231"/>
      <c r="CX437" s="231"/>
      <c r="CY437" s="231"/>
      <c r="CZ437" s="231"/>
    </row>
    <row r="438" s="230" customFormat="true" ht="25.15" customHeight="true" x14ac:dyDescent="0.2">
      <c r="A438" s="406"/>
      <c r="B438" s="1327"/>
      <c r="C438" s="1316" t="s">
        <v>235</v>
      </c>
      <c r="D438" s="1317"/>
      <c r="E438" s="723">
        <v>0.18496166629061506</v>
      </c>
      <c r="F438" s="727"/>
      <c r="G438" s="727"/>
      <c r="H438" s="1317" t="s">
        <v>237</v>
      </c>
      <c r="I438" s="1317"/>
      <c r="J438" s="724">
        <v>0.23958033270487383</v>
      </c>
      <c r="K438" s="727"/>
      <c r="L438" s="727"/>
      <c r="M438" s="1317" t="s">
        <v>232</v>
      </c>
      <c r="N438" s="1317"/>
      <c r="O438" s="725">
        <v>-0.2101302081551967</v>
      </c>
      <c r="P438" s="727"/>
      <c r="Q438" s="727"/>
      <c r="R438" s="231"/>
      <c r="W438" s="231"/>
      <c r="X438" s="231"/>
      <c r="Y438" s="231"/>
      <c r="Z438" s="231"/>
      <c r="AA438" s="231"/>
      <c r="AB438" s="231"/>
      <c r="AC438" s="231"/>
      <c r="AD438" s="231"/>
      <c r="AE438" s="231"/>
      <c r="AF438" s="231"/>
      <c r="AG438" s="231"/>
      <c r="AH438" s="231"/>
      <c r="AI438" s="231"/>
      <c r="AJ438" s="231"/>
      <c r="AK438" s="231"/>
      <c r="AL438" s="231"/>
      <c r="AM438" s="231"/>
      <c r="AN438" s="231"/>
      <c r="AO438" s="231"/>
      <c r="AP438" s="231"/>
      <c r="AQ438" s="231"/>
      <c r="AR438" s="231"/>
      <c r="AS438" s="231"/>
      <c r="AT438" s="231"/>
      <c r="AU438" s="231"/>
      <c r="AV438" s="231"/>
      <c r="AW438" s="231"/>
      <c r="AX438" s="231"/>
      <c r="AY438" s="231"/>
      <c r="AZ438" s="231"/>
      <c r="BB438" s="406"/>
      <c r="BW438" s="231"/>
      <c r="BX438" s="231"/>
      <c r="BY438" s="231"/>
      <c r="BZ438" s="231"/>
      <c r="CA438" s="231"/>
      <c r="CB438" s="231"/>
      <c r="CC438" s="231"/>
      <c r="CD438" s="231"/>
      <c r="CE438" s="231"/>
      <c r="CF438" s="231"/>
      <c r="CG438" s="231"/>
      <c r="CH438" s="231"/>
      <c r="CI438" s="231"/>
      <c r="CJ438" s="231"/>
      <c r="CK438" s="231"/>
      <c r="CL438" s="231"/>
      <c r="CM438" s="231"/>
      <c r="CN438" s="231"/>
      <c r="CO438" s="231"/>
      <c r="CP438" s="231"/>
      <c r="CQ438" s="231"/>
      <c r="CR438" s="231"/>
      <c r="CS438" s="231"/>
      <c r="CT438" s="231"/>
      <c r="CU438" s="231"/>
      <c r="CV438" s="231"/>
      <c r="CW438" s="231"/>
      <c r="CX438" s="231"/>
      <c r="CY438" s="231"/>
      <c r="CZ438" s="231"/>
    </row>
    <row r="439" s="230" customFormat="true" ht="25.15" customHeight="true" x14ac:dyDescent="0.2">
      <c r="A439" s="406"/>
      <c r="B439" s="1327"/>
      <c r="C439" s="1316" t="s">
        <v>238</v>
      </c>
      <c r="D439" s="1317"/>
      <c r="E439" s="723">
        <v>-0.18324161997605407</v>
      </c>
      <c r="F439" s="727"/>
      <c r="G439" s="727"/>
      <c r="H439" s="1317" t="s">
        <v>232</v>
      </c>
      <c r="I439" s="1317"/>
      <c r="J439" s="724">
        <v>-0.21657416049540018</v>
      </c>
      <c r="K439" s="727"/>
      <c r="L439" s="727"/>
      <c r="M439" s="1317" t="s">
        <v>238</v>
      </c>
      <c r="N439" s="1317"/>
      <c r="O439" s="725">
        <v>-0.19093323367766368</v>
      </c>
      <c r="P439" s="727"/>
      <c r="Q439" s="727"/>
      <c r="R439" s="231"/>
      <c r="W439" s="231"/>
      <c r="X439" s="231"/>
      <c r="Y439" s="231"/>
      <c r="Z439" s="231"/>
      <c r="AA439" s="231"/>
      <c r="AB439" s="231"/>
      <c r="AC439" s="231"/>
      <c r="AD439" s="231"/>
      <c r="AE439" s="231"/>
      <c r="AF439" s="231"/>
      <c r="AG439" s="231"/>
      <c r="AH439" s="231"/>
      <c r="AI439" s="231"/>
      <c r="AJ439" s="231"/>
      <c r="AK439" s="231"/>
      <c r="AL439" s="231"/>
      <c r="AM439" s="231"/>
      <c r="AN439" s="231"/>
      <c r="AO439" s="231"/>
      <c r="AP439" s="231"/>
      <c r="AQ439" s="231"/>
      <c r="AR439" s="231"/>
      <c r="AS439" s="231"/>
      <c r="AT439" s="231"/>
      <c r="AU439" s="231"/>
      <c r="AV439" s="231"/>
      <c r="AW439" s="231"/>
      <c r="AX439" s="231"/>
      <c r="AY439" s="231"/>
      <c r="AZ439" s="231"/>
      <c r="BB439" s="406"/>
      <c r="BW439" s="231"/>
      <c r="BX439" s="231"/>
      <c r="BY439" s="231"/>
      <c r="BZ439" s="231"/>
      <c r="CA439" s="231"/>
      <c r="CB439" s="231"/>
      <c r="CC439" s="231"/>
      <c r="CD439" s="231"/>
      <c r="CE439" s="231"/>
      <c r="CF439" s="231"/>
      <c r="CG439" s="231"/>
      <c r="CH439" s="231"/>
      <c r="CI439" s="231"/>
      <c r="CJ439" s="231"/>
      <c r="CK439" s="231"/>
      <c r="CL439" s="231"/>
      <c r="CM439" s="231"/>
      <c r="CN439" s="231"/>
      <c r="CO439" s="231"/>
      <c r="CP439" s="231"/>
      <c r="CQ439" s="231"/>
      <c r="CR439" s="231"/>
      <c r="CS439" s="231"/>
      <c r="CT439" s="231"/>
      <c r="CU439" s="231"/>
      <c r="CV439" s="231"/>
      <c r="CW439" s="231"/>
      <c r="CX439" s="231"/>
      <c r="CY439" s="231"/>
      <c r="CZ439" s="231"/>
    </row>
    <row r="440" s="230" customFormat="true" ht="25.15" customHeight="true" x14ac:dyDescent="0.2">
      <c r="A440" s="406"/>
      <c r="B440" s="1327"/>
      <c r="C440" s="1316" t="s">
        <v>239</v>
      </c>
      <c r="D440" s="1317"/>
      <c r="E440" s="723">
        <v>0.16331750361688763</v>
      </c>
      <c r="F440" s="727"/>
      <c r="G440" s="727"/>
      <c r="H440" s="1317" t="s">
        <v>229</v>
      </c>
      <c r="I440" s="1317"/>
      <c r="J440" s="724">
        <v>0.21442714633380267</v>
      </c>
      <c r="K440" s="727"/>
      <c r="L440" s="727"/>
      <c r="M440" s="1317" t="s">
        <v>235</v>
      </c>
      <c r="N440" s="1317"/>
      <c r="O440" s="725">
        <v>0.17077452479558453</v>
      </c>
      <c r="P440" s="727"/>
      <c r="Q440" s="727"/>
      <c r="R440" s="231"/>
      <c r="W440" s="231"/>
      <c r="X440" s="231"/>
      <c r="Y440" s="231"/>
      <c r="Z440" s="231"/>
      <c r="AA440" s="231"/>
      <c r="AB440" s="231"/>
      <c r="AC440" s="231"/>
      <c r="AD440" s="231"/>
      <c r="AE440" s="231"/>
      <c r="AF440" s="231"/>
      <c r="AG440" s="231"/>
      <c r="AH440" s="231"/>
      <c r="AI440" s="231"/>
      <c r="AJ440" s="231"/>
      <c r="AK440" s="231"/>
      <c r="AL440" s="231"/>
      <c r="AM440" s="231"/>
      <c r="AN440" s="231"/>
      <c r="AO440" s="231"/>
      <c r="AP440" s="231"/>
      <c r="AQ440" s="231"/>
      <c r="AR440" s="231"/>
      <c r="AS440" s="231"/>
      <c r="AT440" s="231"/>
      <c r="AU440" s="231"/>
      <c r="AV440" s="231"/>
      <c r="AW440" s="231"/>
      <c r="AX440" s="231"/>
      <c r="AY440" s="231"/>
      <c r="AZ440" s="231"/>
      <c r="BB440" s="406"/>
      <c r="BW440" s="231"/>
      <c r="BX440" s="231"/>
      <c r="BY440" s="231"/>
      <c r="BZ440" s="231"/>
      <c r="CA440" s="231"/>
      <c r="CB440" s="231"/>
      <c r="CC440" s="231"/>
      <c r="CD440" s="231"/>
      <c r="CE440" s="231"/>
      <c r="CF440" s="231"/>
      <c r="CG440" s="231"/>
      <c r="CH440" s="231"/>
      <c r="CI440" s="231"/>
      <c r="CJ440" s="231"/>
      <c r="CK440" s="231"/>
      <c r="CL440" s="231"/>
      <c r="CM440" s="231"/>
      <c r="CN440" s="231"/>
      <c r="CO440" s="231"/>
      <c r="CP440" s="231"/>
      <c r="CQ440" s="231"/>
      <c r="CR440" s="231"/>
      <c r="CS440" s="231"/>
      <c r="CT440" s="231"/>
      <c r="CU440" s="231"/>
      <c r="CV440" s="231"/>
      <c r="CW440" s="231"/>
      <c r="CX440" s="231"/>
      <c r="CY440" s="231"/>
      <c r="CZ440" s="231"/>
    </row>
    <row r="441" s="230" customFormat="true" ht="25.15" customHeight="true" x14ac:dyDescent="0.2">
      <c r="A441" s="406"/>
      <c r="B441" s="1327"/>
      <c r="C441" s="1316" t="s">
        <v>214</v>
      </c>
      <c r="D441" s="1317"/>
      <c r="E441" s="723">
        <v>-0.1563978385762882</v>
      </c>
      <c r="F441" s="727"/>
      <c r="G441" s="727"/>
      <c r="H441" s="1317" t="s">
        <v>230</v>
      </c>
      <c r="I441" s="1317"/>
      <c r="J441" s="724">
        <v>-0.21440938845023436</v>
      </c>
      <c r="K441" s="727"/>
      <c r="L441" s="727"/>
      <c r="M441" s="1317" t="s">
        <v>231</v>
      </c>
      <c r="N441" s="1317"/>
      <c r="O441" s="725">
        <v>0.16532667691895278</v>
      </c>
      <c r="P441" s="727"/>
      <c r="Q441" s="727"/>
      <c r="R441" s="231"/>
      <c r="W441" s="231"/>
      <c r="X441" s="231"/>
      <c r="Y441" s="231"/>
      <c r="Z441" s="231"/>
      <c r="AA441" s="231"/>
      <c r="AB441" s="231"/>
      <c r="AC441" s="231"/>
      <c r="AD441" s="231"/>
      <c r="AE441" s="231"/>
      <c r="AF441" s="231"/>
      <c r="AG441" s="231"/>
      <c r="AH441" s="231"/>
      <c r="AI441" s="231"/>
      <c r="AJ441" s="231"/>
      <c r="AK441" s="231"/>
      <c r="AL441" s="231"/>
      <c r="AM441" s="231"/>
      <c r="AN441" s="231"/>
      <c r="AO441" s="231"/>
      <c r="AP441" s="231"/>
      <c r="AQ441" s="231"/>
      <c r="AR441" s="231"/>
      <c r="AS441" s="231"/>
      <c r="AT441" s="231"/>
      <c r="AU441" s="231"/>
      <c r="AV441" s="231"/>
      <c r="AW441" s="231"/>
      <c r="AX441" s="231"/>
      <c r="AY441" s="231"/>
      <c r="AZ441" s="231"/>
      <c r="BB441" s="406"/>
      <c r="BW441" s="231"/>
      <c r="BX441" s="231"/>
      <c r="BY441" s="231"/>
      <c r="BZ441" s="231"/>
      <c r="CA441" s="231"/>
      <c r="CB441" s="231"/>
      <c r="CC441" s="231"/>
      <c r="CD441" s="231"/>
      <c r="CE441" s="231"/>
      <c r="CF441" s="231"/>
      <c r="CG441" s="231"/>
      <c r="CH441" s="231"/>
      <c r="CI441" s="231"/>
      <c r="CJ441" s="231"/>
      <c r="CK441" s="231"/>
      <c r="CL441" s="231"/>
      <c r="CM441" s="231"/>
      <c r="CN441" s="231"/>
      <c r="CO441" s="231"/>
      <c r="CP441" s="231"/>
      <c r="CQ441" s="231"/>
      <c r="CR441" s="231"/>
      <c r="CS441" s="231"/>
      <c r="CT441" s="231"/>
      <c r="CU441" s="231"/>
      <c r="CV441" s="231"/>
      <c r="CW441" s="231"/>
      <c r="CX441" s="231"/>
      <c r="CY441" s="231"/>
      <c r="CZ441" s="231"/>
    </row>
    <row r="442" s="230" customFormat="true" ht="25.15" customHeight="true" x14ac:dyDescent="0.2">
      <c r="A442" s="406"/>
      <c r="B442" s="1327"/>
      <c r="C442" s="1316" t="s">
        <v>240</v>
      </c>
      <c r="D442" s="1317"/>
      <c r="E442" s="723">
        <v>-0.15440212405202913</v>
      </c>
      <c r="F442" s="727"/>
      <c r="G442" s="727"/>
      <c r="H442" s="1317" t="s">
        <v>241</v>
      </c>
      <c r="I442" s="1317"/>
      <c r="J442" s="724">
        <v>-0.20207199118071228</v>
      </c>
      <c r="K442" s="727"/>
      <c r="L442" s="727"/>
      <c r="M442" s="1317" t="s">
        <v>242</v>
      </c>
      <c r="N442" s="1317"/>
      <c r="O442" s="725">
        <v>-0.15592940575345551</v>
      </c>
      <c r="P442" s="727"/>
      <c r="Q442" s="727"/>
      <c r="R442" s="231"/>
      <c r="W442" s="231"/>
      <c r="X442" s="231"/>
      <c r="Y442" s="231"/>
      <c r="Z442" s="231"/>
      <c r="AA442" s="231"/>
      <c r="AB442" s="231"/>
      <c r="AC442" s="231"/>
      <c r="AD442" s="231"/>
      <c r="AE442" s="231"/>
      <c r="AF442" s="231"/>
      <c r="AG442" s="231"/>
      <c r="AH442" s="231"/>
      <c r="AI442" s="231"/>
      <c r="AJ442" s="231"/>
      <c r="AK442" s="231"/>
      <c r="AL442" s="231"/>
      <c r="AM442" s="231"/>
      <c r="AN442" s="231"/>
      <c r="AO442" s="231"/>
      <c r="AP442" s="231"/>
      <c r="AQ442" s="231"/>
      <c r="AR442" s="231"/>
      <c r="AS442" s="231"/>
      <c r="AT442" s="231"/>
      <c r="AU442" s="231"/>
      <c r="AV442" s="231"/>
      <c r="AW442" s="231"/>
      <c r="AX442" s="231"/>
      <c r="AY442" s="231"/>
      <c r="AZ442" s="231"/>
      <c r="BB442" s="406"/>
      <c r="BW442" s="231"/>
      <c r="BX442" s="231"/>
      <c r="BY442" s="231"/>
      <c r="BZ442" s="231"/>
      <c r="CA442" s="231"/>
      <c r="CB442" s="231"/>
      <c r="CC442" s="231"/>
      <c r="CD442" s="231"/>
      <c r="CE442" s="231"/>
      <c r="CF442" s="231"/>
      <c r="CG442" s="231"/>
      <c r="CH442" s="231"/>
      <c r="CI442" s="231"/>
      <c r="CJ442" s="231"/>
      <c r="CK442" s="231"/>
      <c r="CL442" s="231"/>
      <c r="CM442" s="231"/>
      <c r="CN442" s="231"/>
      <c r="CO442" s="231"/>
      <c r="CP442" s="231"/>
      <c r="CQ442" s="231"/>
      <c r="CR442" s="231"/>
      <c r="CS442" s="231"/>
      <c r="CT442" s="231"/>
      <c r="CU442" s="231"/>
      <c r="CV442" s="231"/>
      <c r="CW442" s="231"/>
      <c r="CX442" s="231"/>
      <c r="CY442" s="231"/>
      <c r="CZ442" s="231"/>
    </row>
    <row r="443" s="230" customFormat="true" ht="25.15" customHeight="true" x14ac:dyDescent="0.2">
      <c r="A443" s="406"/>
      <c r="B443" s="1327"/>
      <c r="C443" s="1316" t="s">
        <v>243</v>
      </c>
      <c r="D443" s="1317"/>
      <c r="E443" s="723">
        <v>0.14158094091398724</v>
      </c>
      <c r="F443" s="727"/>
      <c r="G443" s="727"/>
      <c r="H443" s="1317" t="s">
        <v>240</v>
      </c>
      <c r="I443" s="1317"/>
      <c r="J443" s="724">
        <v>-0.19541866484289522</v>
      </c>
      <c r="K443" s="727"/>
      <c r="L443" s="727"/>
      <c r="M443" s="1317" t="s">
        <v>244</v>
      </c>
      <c r="N443" s="1317"/>
      <c r="O443" s="725">
        <v>0.15569917236014713</v>
      </c>
      <c r="P443" s="727"/>
      <c r="Q443" s="727"/>
      <c r="R443" s="231"/>
      <c r="W443" s="231"/>
      <c r="X443" s="231"/>
      <c r="Y443" s="231"/>
      <c r="Z443" s="231"/>
      <c r="AA443" s="231"/>
      <c r="AB443" s="231"/>
      <c r="AC443" s="231"/>
      <c r="AD443" s="231"/>
      <c r="AE443" s="231"/>
      <c r="AF443" s="231"/>
      <c r="AG443" s="231"/>
      <c r="AH443" s="231"/>
      <c r="AI443" s="231"/>
      <c r="AJ443" s="231"/>
      <c r="AK443" s="231"/>
      <c r="AL443" s="231"/>
      <c r="AM443" s="231"/>
      <c r="AN443" s="231"/>
      <c r="AO443" s="231"/>
      <c r="AP443" s="231"/>
      <c r="AQ443" s="231"/>
      <c r="AR443" s="231"/>
      <c r="AS443" s="231"/>
      <c r="AT443" s="231"/>
      <c r="AU443" s="231"/>
      <c r="AV443" s="231"/>
      <c r="AW443" s="231"/>
      <c r="AX443" s="231"/>
      <c r="AY443" s="231"/>
      <c r="AZ443" s="231"/>
      <c r="BB443" s="406"/>
      <c r="BW443" s="231"/>
      <c r="BX443" s="231"/>
      <c r="BY443" s="231"/>
      <c r="BZ443" s="231"/>
      <c r="CA443" s="231"/>
      <c r="CB443" s="231"/>
      <c r="CC443" s="231"/>
      <c r="CD443" s="231"/>
      <c r="CE443" s="231"/>
      <c r="CF443" s="231"/>
      <c r="CG443" s="231"/>
      <c r="CH443" s="231"/>
      <c r="CI443" s="231"/>
      <c r="CJ443" s="231"/>
      <c r="CK443" s="231"/>
      <c r="CL443" s="231"/>
      <c r="CM443" s="231"/>
      <c r="CN443" s="231"/>
      <c r="CO443" s="231"/>
      <c r="CP443" s="231"/>
      <c r="CQ443" s="231"/>
      <c r="CR443" s="231"/>
      <c r="CS443" s="231"/>
      <c r="CT443" s="231"/>
      <c r="CU443" s="231"/>
      <c r="CV443" s="231"/>
      <c r="CW443" s="231"/>
      <c r="CX443" s="231"/>
      <c r="CY443" s="231"/>
      <c r="CZ443" s="231"/>
    </row>
    <row r="444" s="230" customFormat="true" ht="25.15" customHeight="true" x14ac:dyDescent="0.2">
      <c r="A444" s="406"/>
      <c r="B444" s="1327"/>
      <c r="C444" s="1316" t="s">
        <v>241</v>
      </c>
      <c r="D444" s="1317"/>
      <c r="E444" s="723">
        <v>-0.12379834044170243</v>
      </c>
      <c r="F444" s="727"/>
      <c r="G444" s="727"/>
      <c r="H444" s="1317" t="s">
        <v>239</v>
      </c>
      <c r="I444" s="1317"/>
      <c r="J444" s="724">
        <v>0.19042541342134556</v>
      </c>
      <c r="K444" s="727"/>
      <c r="L444" s="727"/>
      <c r="M444" s="1317" t="s">
        <v>239</v>
      </c>
      <c r="N444" s="1317"/>
      <c r="O444" s="725">
        <v>0.15322419971800433</v>
      </c>
      <c r="P444" s="727"/>
      <c r="Q444" s="727"/>
      <c r="R444" s="231"/>
      <c r="W444" s="231"/>
      <c r="X444" s="231"/>
      <c r="Y444" s="231"/>
      <c r="Z444" s="231"/>
      <c r="AA444" s="231"/>
      <c r="AB444" s="231"/>
      <c r="AC444" s="231"/>
      <c r="AD444" s="231"/>
      <c r="AE444" s="231"/>
      <c r="AF444" s="231"/>
      <c r="AG444" s="231"/>
      <c r="AH444" s="231"/>
      <c r="AI444" s="231"/>
      <c r="AJ444" s="231"/>
      <c r="AK444" s="231"/>
      <c r="AL444" s="231"/>
      <c r="AM444" s="231"/>
      <c r="AN444" s="231"/>
      <c r="AO444" s="231"/>
      <c r="AP444" s="231"/>
      <c r="AQ444" s="231"/>
      <c r="AR444" s="231"/>
      <c r="AS444" s="231"/>
      <c r="AT444" s="231"/>
      <c r="AU444" s="231"/>
      <c r="AV444" s="231"/>
      <c r="AW444" s="231"/>
      <c r="AX444" s="231"/>
      <c r="AY444" s="231"/>
      <c r="AZ444" s="231"/>
      <c r="BB444" s="406"/>
      <c r="BW444" s="231"/>
      <c r="BX444" s="231"/>
      <c r="BY444" s="231"/>
      <c r="BZ444" s="231"/>
      <c r="CA444" s="231"/>
      <c r="CB444" s="231"/>
      <c r="CC444" s="231"/>
      <c r="CD444" s="231"/>
      <c r="CE444" s="231"/>
      <c r="CF444" s="231"/>
      <c r="CG444" s="231"/>
      <c r="CH444" s="231"/>
      <c r="CI444" s="231"/>
      <c r="CJ444" s="231"/>
      <c r="CK444" s="231"/>
      <c r="CL444" s="231"/>
      <c r="CM444" s="231"/>
      <c r="CN444" s="231"/>
      <c r="CO444" s="231"/>
      <c r="CP444" s="231"/>
      <c r="CQ444" s="231"/>
      <c r="CR444" s="231"/>
      <c r="CS444" s="231"/>
      <c r="CT444" s="231"/>
      <c r="CU444" s="231"/>
      <c r="CV444" s="231"/>
      <c r="CW444" s="231"/>
      <c r="CX444" s="231"/>
      <c r="CY444" s="231"/>
      <c r="CZ444" s="231"/>
    </row>
    <row r="445" s="230" customFormat="true" ht="25.15" customHeight="true" x14ac:dyDescent="0.2">
      <c r="A445" s="406"/>
      <c r="B445" s="1327"/>
      <c r="C445" s="1316" t="s">
        <v>245</v>
      </c>
      <c r="D445" s="1317"/>
      <c r="E445" s="723">
        <v>-0.10926560007297684</v>
      </c>
      <c r="F445" s="727"/>
      <c r="G445" s="727"/>
      <c r="H445" s="1317" t="s">
        <v>234</v>
      </c>
      <c r="I445" s="1317"/>
      <c r="J445" s="724">
        <v>0.17755198641942377</v>
      </c>
      <c r="K445" s="727"/>
      <c r="L445" s="727"/>
      <c r="M445" s="1317" t="s">
        <v>246</v>
      </c>
      <c r="N445" s="1317"/>
      <c r="O445" s="725">
        <v>-0.15144983174179311</v>
      </c>
      <c r="P445" s="727"/>
      <c r="Q445" s="727"/>
      <c r="R445" s="231"/>
      <c r="W445" s="231"/>
      <c r="X445" s="231"/>
      <c r="Y445" s="231"/>
      <c r="Z445" s="231"/>
      <c r="AA445" s="231"/>
      <c r="AB445" s="231"/>
      <c r="AC445" s="231"/>
      <c r="AD445" s="231"/>
      <c r="AE445" s="231"/>
      <c r="AF445" s="231"/>
      <c r="AG445" s="231"/>
      <c r="AH445" s="231"/>
      <c r="AI445" s="231"/>
      <c r="AJ445" s="231"/>
      <c r="AK445" s="231"/>
      <c r="AL445" s="231"/>
      <c r="AM445" s="231"/>
      <c r="AN445" s="231"/>
      <c r="AO445" s="231"/>
      <c r="AP445" s="231"/>
      <c r="AQ445" s="231"/>
      <c r="AR445" s="231"/>
      <c r="AS445" s="231"/>
      <c r="AT445" s="231"/>
      <c r="AU445" s="231"/>
      <c r="AV445" s="231"/>
      <c r="AW445" s="231"/>
      <c r="AX445" s="231"/>
      <c r="AY445" s="231"/>
      <c r="AZ445" s="231"/>
      <c r="BB445" s="406"/>
      <c r="BW445" s="231"/>
      <c r="BX445" s="231"/>
      <c r="BY445" s="231"/>
      <c r="BZ445" s="231"/>
      <c r="CA445" s="231"/>
      <c r="CB445" s="231"/>
      <c r="CC445" s="231"/>
      <c r="CD445" s="231"/>
      <c r="CE445" s="231"/>
      <c r="CF445" s="231"/>
      <c r="CG445" s="231"/>
      <c r="CH445" s="231"/>
      <c r="CI445" s="231"/>
      <c r="CJ445" s="231"/>
      <c r="CK445" s="231"/>
      <c r="CL445" s="231"/>
      <c r="CM445" s="231"/>
      <c r="CN445" s="231"/>
      <c r="CO445" s="231"/>
      <c r="CP445" s="231"/>
      <c r="CQ445" s="231"/>
      <c r="CR445" s="231"/>
      <c r="CS445" s="231"/>
      <c r="CT445" s="231"/>
      <c r="CU445" s="231"/>
      <c r="CV445" s="231"/>
      <c r="CW445" s="231"/>
      <c r="CX445" s="231"/>
      <c r="CY445" s="231"/>
      <c r="CZ445" s="231"/>
    </row>
    <row r="446" s="230" customFormat="true" ht="25.15" customHeight="true" x14ac:dyDescent="0.2">
      <c r="A446" s="406"/>
      <c r="B446" s="406"/>
      <c r="C446" s="1316" t="s">
        <v>247</v>
      </c>
      <c r="D446" s="1317"/>
      <c r="E446" s="723">
        <v>-0.10892606335226898</v>
      </c>
      <c r="F446" s="727"/>
      <c r="G446" s="727"/>
      <c r="H446" s="1317" t="s">
        <v>243</v>
      </c>
      <c r="I446" s="1317"/>
      <c r="J446" s="724">
        <v>0.17705332855361192</v>
      </c>
      <c r="K446" s="727"/>
      <c r="L446" s="727"/>
      <c r="M446" s="1317" t="s">
        <v>248</v>
      </c>
      <c r="N446" s="1317"/>
      <c r="O446" s="725">
        <v>0.15117238285699253</v>
      </c>
      <c r="P446" s="727"/>
      <c r="Q446" s="727"/>
      <c r="R446" s="231"/>
      <c r="W446" s="231"/>
      <c r="X446" s="231"/>
      <c r="Y446" s="231"/>
      <c r="Z446" s="231"/>
      <c r="AA446" s="231"/>
      <c r="AB446" s="231"/>
      <c r="AC446" s="231"/>
      <c r="AD446" s="231"/>
      <c r="AE446" s="231"/>
      <c r="AF446" s="231"/>
      <c r="AG446" s="231"/>
      <c r="AH446" s="231"/>
      <c r="AI446" s="231"/>
      <c r="AJ446" s="231"/>
      <c r="AK446" s="231"/>
      <c r="AL446" s="231"/>
      <c r="AM446" s="231"/>
      <c r="AN446" s="231"/>
      <c r="AO446" s="231"/>
      <c r="AP446" s="231"/>
      <c r="AQ446" s="231"/>
      <c r="AR446" s="231"/>
      <c r="AS446" s="231"/>
      <c r="AT446" s="231"/>
      <c r="AU446" s="231"/>
      <c r="AV446" s="231"/>
      <c r="AW446" s="231"/>
      <c r="AX446" s="231"/>
      <c r="AY446" s="231"/>
      <c r="AZ446" s="231"/>
      <c r="BB446" s="406"/>
      <c r="BW446" s="231"/>
      <c r="BX446" s="231"/>
      <c r="BY446" s="231"/>
      <c r="BZ446" s="231"/>
      <c r="CA446" s="231"/>
      <c r="CB446" s="231"/>
      <c r="CC446" s="231"/>
      <c r="CD446" s="231"/>
      <c r="CE446" s="231"/>
      <c r="CF446" s="231"/>
      <c r="CG446" s="231"/>
      <c r="CH446" s="231"/>
      <c r="CI446" s="231"/>
      <c r="CJ446" s="231"/>
      <c r="CK446" s="231"/>
      <c r="CL446" s="231"/>
      <c r="CM446" s="231"/>
      <c r="CN446" s="231"/>
      <c r="CO446" s="231"/>
      <c r="CP446" s="231"/>
      <c r="CQ446" s="231"/>
      <c r="CR446" s="231"/>
      <c r="CS446" s="231"/>
      <c r="CT446" s="231"/>
      <c r="CU446" s="231"/>
      <c r="CV446" s="231"/>
      <c r="CW446" s="231"/>
      <c r="CX446" s="231"/>
      <c r="CY446" s="231"/>
      <c r="CZ446" s="231"/>
    </row>
    <row r="447" s="230" customFormat="true" ht="25.15" customHeight="true" x14ac:dyDescent="0.2">
      <c r="A447" s="406"/>
      <c r="B447" s="406"/>
      <c r="C447" s="1316" t="s">
        <v>249</v>
      </c>
      <c r="D447" s="1317"/>
      <c r="E447" s="723">
        <v>-0.10676053664835557</v>
      </c>
      <c r="F447" s="727"/>
      <c r="G447" s="727"/>
      <c r="H447" s="1317" t="s">
        <v>212</v>
      </c>
      <c r="I447" s="1317"/>
      <c r="J447" s="724">
        <v>-0.17054070160648488</v>
      </c>
      <c r="K447" s="727"/>
      <c r="L447" s="727"/>
      <c r="M447" s="1317" t="s">
        <v>250</v>
      </c>
      <c r="N447" s="1317"/>
      <c r="O447" s="725">
        <v>-0.14820566309097608</v>
      </c>
      <c r="P447" s="727"/>
      <c r="Q447" s="727"/>
      <c r="R447" s="231"/>
      <c r="W447" s="231"/>
      <c r="X447" s="231"/>
      <c r="Y447" s="231"/>
      <c r="Z447" s="231"/>
      <c r="AA447" s="231"/>
      <c r="AB447" s="231"/>
      <c r="AC447" s="231"/>
      <c r="AD447" s="231"/>
      <c r="AE447" s="231"/>
      <c r="AF447" s="231"/>
      <c r="AG447" s="231"/>
      <c r="AH447" s="231"/>
      <c r="AI447" s="231"/>
      <c r="AJ447" s="231"/>
      <c r="AK447" s="231"/>
      <c r="AL447" s="231"/>
      <c r="AM447" s="231"/>
      <c r="AN447" s="231"/>
      <c r="AO447" s="231"/>
      <c r="AP447" s="231"/>
      <c r="AQ447" s="231"/>
      <c r="AR447" s="231"/>
      <c r="AS447" s="231"/>
      <c r="AT447" s="231"/>
      <c r="AU447" s="231"/>
      <c r="AV447" s="231"/>
      <c r="AW447" s="231"/>
      <c r="AX447" s="231"/>
      <c r="AY447" s="231"/>
      <c r="AZ447" s="231"/>
      <c r="BB447" s="406"/>
      <c r="BW447" s="231"/>
      <c r="BX447" s="231"/>
      <c r="BY447" s="231"/>
      <c r="BZ447" s="231"/>
      <c r="CA447" s="231"/>
      <c r="CB447" s="231"/>
      <c r="CC447" s="231"/>
      <c r="CD447" s="231"/>
      <c r="CE447" s="231"/>
      <c r="CF447" s="231"/>
      <c r="CG447" s="231"/>
      <c r="CH447" s="231"/>
      <c r="CI447" s="231"/>
      <c r="CJ447" s="231"/>
      <c r="CK447" s="231"/>
      <c r="CL447" s="231"/>
      <c r="CM447" s="231"/>
      <c r="CN447" s="231"/>
      <c r="CO447" s="231"/>
      <c r="CP447" s="231"/>
      <c r="CQ447" s="231"/>
      <c r="CR447" s="231"/>
      <c r="CS447" s="231"/>
      <c r="CT447" s="231"/>
      <c r="CU447" s="231"/>
      <c r="CV447" s="231"/>
      <c r="CW447" s="231"/>
      <c r="CX447" s="231"/>
      <c r="CY447" s="231"/>
      <c r="CZ447" s="231"/>
    </row>
    <row r="448" s="230" customFormat="true" ht="25.15" customHeight="true" x14ac:dyDescent="0.2">
      <c r="A448" s="406"/>
      <c r="B448" s="406"/>
      <c r="C448" s="1316" t="s">
        <v>251</v>
      </c>
      <c r="D448" s="1317"/>
      <c r="E448" s="723">
        <v>0.10596183114950589</v>
      </c>
      <c r="F448" s="727"/>
      <c r="G448" s="727"/>
      <c r="H448" s="1317" t="s">
        <v>194</v>
      </c>
      <c r="I448" s="1317"/>
      <c r="J448" s="724">
        <v>-0.16081216946996901</v>
      </c>
      <c r="K448" s="727"/>
      <c r="L448" s="727"/>
      <c r="M448" s="1317" t="s">
        <v>252</v>
      </c>
      <c r="N448" s="1317"/>
      <c r="O448" s="725">
        <v>0.1405691471108898</v>
      </c>
      <c r="P448" s="727"/>
      <c r="Q448" s="727"/>
      <c r="R448" s="231"/>
      <c r="W448" s="231"/>
      <c r="X448" s="231"/>
      <c r="Y448" s="231"/>
      <c r="Z448" s="231"/>
      <c r="AA448" s="231"/>
      <c r="AB448" s="231"/>
      <c r="AC448" s="231"/>
      <c r="AD448" s="231"/>
      <c r="AE448" s="231"/>
      <c r="AF448" s="231"/>
      <c r="AG448" s="231"/>
      <c r="AH448" s="231"/>
      <c r="AI448" s="231"/>
      <c r="AJ448" s="231"/>
      <c r="AK448" s="231"/>
      <c r="AL448" s="231"/>
      <c r="AM448" s="231"/>
      <c r="AN448" s="231"/>
      <c r="AO448" s="231"/>
      <c r="AP448" s="231"/>
      <c r="AQ448" s="231"/>
      <c r="AR448" s="231"/>
      <c r="AS448" s="231"/>
      <c r="AT448" s="231"/>
      <c r="AU448" s="231"/>
      <c r="AV448" s="231"/>
      <c r="AW448" s="231"/>
      <c r="AX448" s="231"/>
      <c r="AY448" s="231"/>
      <c r="AZ448" s="231"/>
      <c r="BB448" s="406"/>
      <c r="BW448" s="231"/>
      <c r="BX448" s="231"/>
      <c r="BY448" s="231"/>
      <c r="BZ448" s="231"/>
      <c r="CA448" s="231"/>
      <c r="CB448" s="231"/>
      <c r="CC448" s="231"/>
      <c r="CD448" s="231"/>
      <c r="CE448" s="231"/>
      <c r="CF448" s="231"/>
      <c r="CG448" s="231"/>
      <c r="CH448" s="231"/>
      <c r="CI448" s="231"/>
      <c r="CJ448" s="231"/>
      <c r="CK448" s="231"/>
      <c r="CL448" s="231"/>
      <c r="CM448" s="231"/>
      <c r="CN448" s="231"/>
      <c r="CO448" s="231"/>
      <c r="CP448" s="231"/>
      <c r="CQ448" s="231"/>
      <c r="CR448" s="231"/>
      <c r="CS448" s="231"/>
      <c r="CT448" s="231"/>
      <c r="CU448" s="231"/>
      <c r="CV448" s="231"/>
      <c r="CW448" s="231"/>
      <c r="CX448" s="231"/>
      <c r="CY448" s="231"/>
      <c r="CZ448" s="231"/>
    </row>
    <row r="449" s="230" customFormat="true" ht="25.15" customHeight="true" x14ac:dyDescent="0.2">
      <c r="A449" s="406"/>
      <c r="B449" s="406"/>
      <c r="C449" s="1316" t="s">
        <v>253</v>
      </c>
      <c r="D449" s="1317"/>
      <c r="E449" s="723">
        <v>-0.1056978879569193</v>
      </c>
      <c r="F449" s="727"/>
      <c r="G449" s="727"/>
      <c r="H449" s="1317" t="s">
        <v>254</v>
      </c>
      <c r="I449" s="1317"/>
      <c r="J449" s="724">
        <v>0.14864464854234496</v>
      </c>
      <c r="K449" s="727"/>
      <c r="L449" s="727"/>
      <c r="M449" s="1317" t="s">
        <v>255</v>
      </c>
      <c r="N449" s="1317"/>
      <c r="O449" s="725">
        <v>-0.13045377619636683</v>
      </c>
      <c r="P449" s="727"/>
      <c r="Q449" s="727"/>
      <c r="R449" s="231"/>
      <c r="W449" s="231"/>
      <c r="X449" s="231"/>
      <c r="Y449" s="231"/>
      <c r="Z449" s="231"/>
      <c r="AA449" s="231"/>
      <c r="AB449" s="231"/>
      <c r="AC449" s="231"/>
      <c r="AD449" s="231"/>
      <c r="AE449" s="231"/>
      <c r="AF449" s="231"/>
      <c r="AG449" s="231"/>
      <c r="AH449" s="231"/>
      <c r="AI449" s="231"/>
      <c r="AJ449" s="231"/>
      <c r="AK449" s="231"/>
      <c r="AL449" s="231"/>
      <c r="AM449" s="231"/>
      <c r="AN449" s="231"/>
      <c r="AO449" s="231"/>
      <c r="AP449" s="231"/>
      <c r="AQ449" s="231"/>
      <c r="AR449" s="231"/>
      <c r="AS449" s="231"/>
      <c r="AT449" s="231"/>
      <c r="AU449" s="231"/>
      <c r="AV449" s="231"/>
      <c r="AW449" s="231"/>
      <c r="AX449" s="231"/>
      <c r="AY449" s="231"/>
      <c r="AZ449" s="231"/>
      <c r="BB449" s="406"/>
      <c r="BW449" s="231"/>
      <c r="BX449" s="231"/>
      <c r="BY449" s="231"/>
      <c r="BZ449" s="231"/>
      <c r="CA449" s="231"/>
      <c r="CB449" s="231"/>
      <c r="CC449" s="231"/>
      <c r="CD449" s="231"/>
      <c r="CE449" s="231"/>
      <c r="CF449" s="231"/>
      <c r="CG449" s="231"/>
      <c r="CH449" s="231"/>
      <c r="CI449" s="231"/>
      <c r="CJ449" s="231"/>
      <c r="CK449" s="231"/>
      <c r="CL449" s="231"/>
      <c r="CM449" s="231"/>
      <c r="CN449" s="231"/>
      <c r="CO449" s="231"/>
      <c r="CP449" s="231"/>
      <c r="CQ449" s="231"/>
      <c r="CR449" s="231"/>
      <c r="CS449" s="231"/>
      <c r="CT449" s="231"/>
      <c r="CU449" s="231"/>
      <c r="CV449" s="231"/>
      <c r="CW449" s="231"/>
      <c r="CX449" s="231"/>
      <c r="CY449" s="231"/>
      <c r="CZ449" s="231"/>
    </row>
    <row r="450" s="230" customFormat="true" ht="25.15" customHeight="true" x14ac:dyDescent="0.2">
      <c r="A450" s="406"/>
      <c r="B450" s="406"/>
      <c r="C450" s="1316" t="s">
        <v>222</v>
      </c>
      <c r="D450" s="1317"/>
      <c r="E450" s="723">
        <v>-9.184544159599832E-2</v>
      </c>
      <c r="F450" s="727"/>
      <c r="G450" s="727"/>
      <c r="H450" s="1317" t="s">
        <v>251</v>
      </c>
      <c r="I450" s="1317"/>
      <c r="J450" s="724">
        <v>0.1426279829372788</v>
      </c>
      <c r="K450" s="727"/>
      <c r="L450" s="727"/>
      <c r="M450" s="1317" t="s">
        <v>240</v>
      </c>
      <c r="N450" s="1317"/>
      <c r="O450" s="725">
        <v>-0.12944064681610773</v>
      </c>
      <c r="P450" s="727"/>
      <c r="Q450" s="727"/>
      <c r="R450" s="231"/>
      <c r="W450" s="231"/>
      <c r="X450" s="231"/>
      <c r="Y450" s="231"/>
      <c r="Z450" s="231"/>
      <c r="AA450" s="231"/>
      <c r="AB450" s="231"/>
      <c r="AC450" s="231"/>
      <c r="AD450" s="231"/>
      <c r="AE450" s="231"/>
      <c r="AF450" s="231"/>
      <c r="AG450" s="231"/>
      <c r="AH450" s="231"/>
      <c r="AI450" s="231"/>
      <c r="AJ450" s="231"/>
      <c r="AK450" s="231"/>
      <c r="AL450" s="231"/>
      <c r="AM450" s="231"/>
      <c r="AN450" s="231"/>
      <c r="AO450" s="231"/>
      <c r="AP450" s="231"/>
      <c r="AQ450" s="231"/>
      <c r="AR450" s="231"/>
      <c r="AS450" s="231"/>
      <c r="AT450" s="231"/>
      <c r="AU450" s="231"/>
      <c r="AV450" s="231"/>
      <c r="AW450" s="231"/>
      <c r="AX450" s="231"/>
      <c r="AY450" s="231"/>
      <c r="AZ450" s="231"/>
      <c r="BB450" s="406"/>
      <c r="BW450" s="231"/>
      <c r="BX450" s="231"/>
      <c r="BY450" s="231"/>
      <c r="BZ450" s="231"/>
      <c r="CA450" s="231"/>
      <c r="CB450" s="231"/>
      <c r="CC450" s="231"/>
      <c r="CD450" s="231"/>
      <c r="CE450" s="231"/>
      <c r="CF450" s="231"/>
      <c r="CG450" s="231"/>
      <c r="CH450" s="231"/>
      <c r="CI450" s="231"/>
      <c r="CJ450" s="231"/>
      <c r="CK450" s="231"/>
      <c r="CL450" s="231"/>
      <c r="CM450" s="231"/>
      <c r="CN450" s="231"/>
      <c r="CO450" s="231"/>
      <c r="CP450" s="231"/>
      <c r="CQ450" s="231"/>
      <c r="CR450" s="231"/>
      <c r="CS450" s="231"/>
      <c r="CT450" s="231"/>
      <c r="CU450" s="231"/>
      <c r="CV450" s="231"/>
      <c r="CW450" s="231"/>
      <c r="CX450" s="231"/>
      <c r="CY450" s="231"/>
      <c r="CZ450" s="231"/>
    </row>
    <row r="451" s="230" customFormat="true" ht="25.15" customHeight="true" x14ac:dyDescent="0.2">
      <c r="A451" s="406"/>
      <c r="B451" s="406"/>
      <c r="C451" s="1316" t="s">
        <v>236</v>
      </c>
      <c r="D451" s="1317"/>
      <c r="E451" s="723">
        <v>9.0957262343677736E-2</v>
      </c>
      <c r="F451" s="727"/>
      <c r="G451" s="727"/>
      <c r="H451" s="1317" t="s">
        <v>249</v>
      </c>
      <c r="I451" s="1317"/>
      <c r="J451" s="724">
        <v>-0.12878987148094129</v>
      </c>
      <c r="K451" s="727"/>
      <c r="L451" s="727"/>
      <c r="M451" s="1317" t="s">
        <v>245</v>
      </c>
      <c r="N451" s="1317"/>
      <c r="O451" s="725">
        <v>-0.12695856329653973</v>
      </c>
      <c r="P451" s="727"/>
      <c r="Q451" s="727"/>
      <c r="R451" s="231"/>
      <c r="W451" s="231"/>
      <c r="X451" s="231"/>
      <c r="Y451" s="231"/>
      <c r="Z451" s="231"/>
      <c r="AA451" s="231"/>
      <c r="AB451" s="231"/>
      <c r="AC451" s="231"/>
      <c r="AD451" s="231"/>
      <c r="AE451" s="231"/>
      <c r="AF451" s="231"/>
      <c r="AG451" s="231"/>
      <c r="AH451" s="231"/>
      <c r="AI451" s="231"/>
      <c r="AJ451" s="231"/>
      <c r="AK451" s="231"/>
      <c r="AL451" s="231"/>
      <c r="AM451" s="231"/>
      <c r="AN451" s="231"/>
      <c r="AO451" s="231"/>
      <c r="AP451" s="231"/>
      <c r="AQ451" s="231"/>
      <c r="AR451" s="231"/>
      <c r="AS451" s="231"/>
      <c r="AT451" s="231"/>
      <c r="AU451" s="231"/>
      <c r="AV451" s="231"/>
      <c r="AW451" s="231"/>
      <c r="AX451" s="231"/>
      <c r="AY451" s="231"/>
      <c r="AZ451" s="231"/>
      <c r="BB451" s="406"/>
      <c r="BW451" s="231"/>
      <c r="BX451" s="231"/>
      <c r="BY451" s="231"/>
      <c r="BZ451" s="231"/>
      <c r="CA451" s="231"/>
      <c r="CB451" s="231"/>
      <c r="CC451" s="231"/>
      <c r="CD451" s="231"/>
      <c r="CE451" s="231"/>
      <c r="CF451" s="231"/>
      <c r="CG451" s="231"/>
      <c r="CH451" s="231"/>
      <c r="CI451" s="231"/>
      <c r="CJ451" s="231"/>
      <c r="CK451" s="231"/>
      <c r="CL451" s="231"/>
      <c r="CM451" s="231"/>
      <c r="CN451" s="231"/>
      <c r="CO451" s="231"/>
      <c r="CP451" s="231"/>
      <c r="CQ451" s="231"/>
      <c r="CR451" s="231"/>
      <c r="CS451" s="231"/>
      <c r="CT451" s="231"/>
      <c r="CU451" s="231"/>
      <c r="CV451" s="231"/>
      <c r="CW451" s="231"/>
      <c r="CX451" s="231"/>
      <c r="CY451" s="231"/>
      <c r="CZ451" s="231"/>
    </row>
    <row r="452" s="230" customFormat="true" ht="25.15" customHeight="true" x14ac:dyDescent="0.2">
      <c r="A452" s="406"/>
      <c r="B452" s="406"/>
      <c r="C452" s="1316" t="s">
        <v>252</v>
      </c>
      <c r="D452" s="1317"/>
      <c r="E452" s="723">
        <v>8.6710114485757384E-2</v>
      </c>
      <c r="F452" s="727"/>
      <c r="G452" s="727"/>
      <c r="H452" s="1317" t="s">
        <v>245</v>
      </c>
      <c r="I452" s="1317"/>
      <c r="J452" s="724">
        <v>-0.12333807252248995</v>
      </c>
      <c r="K452" s="727"/>
      <c r="L452" s="727"/>
      <c r="M452" s="1317" t="s">
        <v>253</v>
      </c>
      <c r="N452" s="1317"/>
      <c r="O452" s="725">
        <v>-0.12594742452755828</v>
      </c>
      <c r="P452" s="727"/>
      <c r="Q452" s="727"/>
      <c r="R452" s="231"/>
      <c r="W452" s="231"/>
      <c r="X452" s="231"/>
      <c r="Y452" s="231"/>
      <c r="Z452" s="231"/>
      <c r="AA452" s="231"/>
      <c r="AB452" s="231"/>
      <c r="AC452" s="231"/>
      <c r="AD452" s="231"/>
      <c r="AE452" s="231"/>
      <c r="AF452" s="231"/>
      <c r="AG452" s="231"/>
      <c r="AH452" s="231"/>
      <c r="AI452" s="231"/>
      <c r="AJ452" s="231"/>
      <c r="AK452" s="231"/>
      <c r="AL452" s="231"/>
      <c r="AM452" s="231"/>
      <c r="AN452" s="231"/>
      <c r="AO452" s="231"/>
      <c r="AP452" s="231"/>
      <c r="AQ452" s="231"/>
      <c r="AR452" s="231"/>
      <c r="AS452" s="231"/>
      <c r="AT452" s="231"/>
      <c r="AU452" s="231"/>
      <c r="AV452" s="231"/>
      <c r="AW452" s="231"/>
      <c r="AX452" s="231"/>
      <c r="AY452" s="231"/>
      <c r="AZ452" s="231"/>
      <c r="BB452" s="406"/>
      <c r="BW452" s="231"/>
      <c r="BX452" s="231"/>
      <c r="BY452" s="231"/>
      <c r="BZ452" s="231"/>
      <c r="CA452" s="231"/>
      <c r="CB452" s="231"/>
      <c r="CC452" s="231"/>
      <c r="CD452" s="231"/>
      <c r="CE452" s="231"/>
      <c r="CF452" s="231"/>
      <c r="CG452" s="231"/>
      <c r="CH452" s="231"/>
      <c r="CI452" s="231"/>
      <c r="CJ452" s="231"/>
      <c r="CK452" s="231"/>
      <c r="CL452" s="231"/>
      <c r="CM452" s="231"/>
      <c r="CN452" s="231"/>
      <c r="CO452" s="231"/>
      <c r="CP452" s="231"/>
      <c r="CQ452" s="231"/>
      <c r="CR452" s="231"/>
      <c r="CS452" s="231"/>
      <c r="CT452" s="231"/>
      <c r="CU452" s="231"/>
      <c r="CV452" s="231"/>
      <c r="CW452" s="231"/>
      <c r="CX452" s="231"/>
      <c r="CY452" s="231"/>
      <c r="CZ452" s="231"/>
    </row>
    <row r="453" s="230" customFormat="true" ht="25.15" customHeight="true" x14ac:dyDescent="0.2">
      <c r="A453" s="406"/>
      <c r="B453" s="406"/>
      <c r="C453" s="1316" t="s">
        <v>256</v>
      </c>
      <c r="D453" s="1317"/>
      <c r="E453" s="723">
        <v>6.3473995499281913E-2</v>
      </c>
      <c r="F453" s="727"/>
      <c r="G453" s="727"/>
      <c r="H453" s="1317" t="s">
        <v>257</v>
      </c>
      <c r="I453" s="1317"/>
      <c r="J453" s="724">
        <v>0.11264049071144495</v>
      </c>
      <c r="K453" s="727"/>
      <c r="L453" s="727"/>
      <c r="M453" s="1317" t="s">
        <v>214</v>
      </c>
      <c r="N453" s="1317"/>
      <c r="O453" s="725">
        <v>-0.11993481579819749</v>
      </c>
      <c r="P453" s="727"/>
      <c r="Q453" s="727"/>
      <c r="R453" s="231"/>
      <c r="W453" s="231"/>
      <c r="X453" s="231"/>
      <c r="Y453" s="231"/>
      <c r="Z453" s="231"/>
      <c r="AA453" s="231"/>
      <c r="AB453" s="231"/>
      <c r="AC453" s="231"/>
      <c r="AD453" s="231"/>
      <c r="AE453" s="231"/>
      <c r="AF453" s="231"/>
      <c r="AG453" s="231"/>
      <c r="AH453" s="231"/>
      <c r="AI453" s="231"/>
      <c r="AJ453" s="231"/>
      <c r="AK453" s="231"/>
      <c r="AL453" s="231"/>
      <c r="AM453" s="231"/>
      <c r="AN453" s="231"/>
      <c r="AO453" s="231"/>
      <c r="AP453" s="231"/>
      <c r="AQ453" s="231"/>
      <c r="AR453" s="231"/>
      <c r="AS453" s="231"/>
      <c r="AT453" s="231"/>
      <c r="AU453" s="231"/>
      <c r="AV453" s="231"/>
      <c r="AW453" s="231"/>
      <c r="AX453" s="231"/>
      <c r="AY453" s="231"/>
      <c r="AZ453" s="231"/>
      <c r="BB453" s="406"/>
      <c r="BW453" s="231"/>
      <c r="BX453" s="231"/>
      <c r="BY453" s="231"/>
      <c r="BZ453" s="231"/>
      <c r="CA453" s="231"/>
      <c r="CB453" s="231"/>
      <c r="CC453" s="231"/>
      <c r="CD453" s="231"/>
      <c r="CE453" s="231"/>
      <c r="CF453" s="231"/>
      <c r="CG453" s="231"/>
      <c r="CH453" s="231"/>
      <c r="CI453" s="231"/>
      <c r="CJ453" s="231"/>
      <c r="CK453" s="231"/>
      <c r="CL453" s="231"/>
      <c r="CM453" s="231"/>
      <c r="CN453" s="231"/>
      <c r="CO453" s="231"/>
      <c r="CP453" s="231"/>
      <c r="CQ453" s="231"/>
      <c r="CR453" s="231"/>
      <c r="CS453" s="231"/>
      <c r="CT453" s="231"/>
      <c r="CU453" s="231"/>
      <c r="CV453" s="231"/>
      <c r="CW453" s="231"/>
      <c r="CX453" s="231"/>
      <c r="CY453" s="231"/>
      <c r="CZ453" s="231"/>
    </row>
    <row r="454" s="230" customFormat="true" ht="25.15" customHeight="true" x14ac:dyDescent="0.2">
      <c r="A454" s="406"/>
      <c r="B454" s="406"/>
      <c r="C454" s="1316" t="s">
        <v>258</v>
      </c>
      <c r="D454" s="1317"/>
      <c r="E454" s="723">
        <v>-6.1914834820328786E-2</v>
      </c>
      <c r="F454" s="727"/>
      <c r="G454" s="727"/>
      <c r="H454" s="1317" t="s">
        <v>259</v>
      </c>
      <c r="I454" s="1317"/>
      <c r="J454" s="724">
        <v>0.10757928723022446</v>
      </c>
      <c r="K454" s="727"/>
      <c r="L454" s="727"/>
      <c r="M454" s="1317" t="s">
        <v>260</v>
      </c>
      <c r="N454" s="1317"/>
      <c r="O454" s="725">
        <v>0.11668211302939262</v>
      </c>
      <c r="P454" s="727"/>
      <c r="Q454" s="727"/>
      <c r="R454" s="231"/>
      <c r="W454" s="231"/>
      <c r="X454" s="231"/>
      <c r="Y454" s="231"/>
      <c r="Z454" s="231"/>
      <c r="AA454" s="231"/>
      <c r="AB454" s="231"/>
      <c r="AC454" s="231"/>
      <c r="AD454" s="231"/>
      <c r="AE454" s="231"/>
      <c r="AF454" s="231"/>
      <c r="AG454" s="231"/>
      <c r="AH454" s="231"/>
      <c r="AI454" s="231"/>
      <c r="AJ454" s="231"/>
      <c r="AK454" s="231"/>
      <c r="AL454" s="231"/>
      <c r="AM454" s="231"/>
      <c r="AN454" s="231"/>
      <c r="AO454" s="231"/>
      <c r="AP454" s="231"/>
      <c r="AQ454" s="231"/>
      <c r="AR454" s="231"/>
      <c r="AS454" s="231"/>
      <c r="AT454" s="231"/>
      <c r="AU454" s="231"/>
      <c r="AV454" s="231"/>
      <c r="AW454" s="231"/>
      <c r="AX454" s="231"/>
      <c r="AY454" s="231"/>
      <c r="AZ454" s="231"/>
      <c r="BB454" s="406"/>
      <c r="BW454" s="231"/>
      <c r="BX454" s="231"/>
      <c r="BY454" s="231"/>
      <c r="BZ454" s="231"/>
      <c r="CA454" s="231"/>
      <c r="CB454" s="231"/>
      <c r="CC454" s="231"/>
      <c r="CD454" s="231"/>
      <c r="CE454" s="231"/>
      <c r="CF454" s="231"/>
      <c r="CG454" s="231"/>
      <c r="CH454" s="231"/>
      <c r="CI454" s="231"/>
      <c r="CJ454" s="231"/>
      <c r="CK454" s="231"/>
      <c r="CL454" s="231"/>
      <c r="CM454" s="231"/>
      <c r="CN454" s="231"/>
      <c r="CO454" s="231"/>
      <c r="CP454" s="231"/>
      <c r="CQ454" s="231"/>
      <c r="CR454" s="231"/>
      <c r="CS454" s="231"/>
      <c r="CT454" s="231"/>
      <c r="CU454" s="231"/>
      <c r="CV454" s="231"/>
      <c r="CW454" s="231"/>
      <c r="CX454" s="231"/>
      <c r="CY454" s="231"/>
      <c r="CZ454" s="231"/>
    </row>
    <row r="455" s="230" customFormat="true" ht="25.15" customHeight="true" x14ac:dyDescent="0.2">
      <c r="A455" s="406"/>
      <c r="B455" s="406"/>
      <c r="C455" s="1316" t="s">
        <v>261</v>
      </c>
      <c r="D455" s="1317"/>
      <c r="E455" s="723">
        <v>5.6475703761765174E-2</v>
      </c>
      <c r="F455" s="727"/>
      <c r="G455" s="727"/>
      <c r="H455" s="1317" t="s">
        <v>247</v>
      </c>
      <c r="I455" s="1317"/>
      <c r="J455" s="724">
        <v>-0.10493993935411652</v>
      </c>
      <c r="K455" s="727"/>
      <c r="L455" s="727"/>
      <c r="M455" s="1317" t="s">
        <v>262</v>
      </c>
      <c r="N455" s="1317"/>
      <c r="O455" s="725">
        <v>0.11146167959656977</v>
      </c>
      <c r="P455" s="727"/>
      <c r="Q455" s="727"/>
      <c r="R455" s="231"/>
      <c r="W455" s="231"/>
      <c r="X455" s="231"/>
      <c r="Y455" s="231"/>
      <c r="Z455" s="231"/>
      <c r="AA455" s="231"/>
      <c r="AB455" s="231"/>
      <c r="AC455" s="231"/>
      <c r="AD455" s="231"/>
      <c r="AE455" s="231"/>
      <c r="AF455" s="231"/>
      <c r="AG455" s="231"/>
      <c r="AH455" s="231"/>
      <c r="AI455" s="231"/>
      <c r="AJ455" s="231"/>
      <c r="AK455" s="231"/>
      <c r="AL455" s="231"/>
      <c r="AM455" s="231"/>
      <c r="AN455" s="231"/>
      <c r="AO455" s="231"/>
      <c r="AP455" s="231"/>
      <c r="AQ455" s="231"/>
      <c r="AR455" s="231"/>
      <c r="AS455" s="231"/>
      <c r="AT455" s="231"/>
      <c r="AU455" s="231"/>
      <c r="AV455" s="231"/>
      <c r="AW455" s="231"/>
      <c r="AX455" s="231"/>
      <c r="AY455" s="231"/>
      <c r="AZ455" s="231"/>
      <c r="BB455" s="406"/>
      <c r="BW455" s="231"/>
      <c r="BX455" s="231"/>
      <c r="BY455" s="231"/>
      <c r="BZ455" s="231"/>
      <c r="CA455" s="231"/>
      <c r="CB455" s="231"/>
      <c r="CC455" s="231"/>
      <c r="CD455" s="231"/>
      <c r="CE455" s="231"/>
      <c r="CF455" s="231"/>
      <c r="CG455" s="231"/>
      <c r="CH455" s="231"/>
      <c r="CI455" s="231"/>
      <c r="CJ455" s="231"/>
      <c r="CK455" s="231"/>
      <c r="CL455" s="231"/>
      <c r="CM455" s="231"/>
      <c r="CN455" s="231"/>
      <c r="CO455" s="231"/>
      <c r="CP455" s="231"/>
      <c r="CQ455" s="231"/>
      <c r="CR455" s="231"/>
      <c r="CS455" s="231"/>
      <c r="CT455" s="231"/>
      <c r="CU455" s="231"/>
      <c r="CV455" s="231"/>
      <c r="CW455" s="231"/>
      <c r="CX455" s="231"/>
      <c r="CY455" s="231"/>
      <c r="CZ455" s="231"/>
    </row>
    <row r="456" s="230" customFormat="true" ht="25.15" customHeight="true" x14ac:dyDescent="0.2">
      <c r="A456" s="406"/>
      <c r="B456" s="406"/>
      <c r="C456" s="1316" t="s">
        <v>194</v>
      </c>
      <c r="D456" s="1317"/>
      <c r="E456" s="723">
        <v>-5.372254166624614E-2</v>
      </c>
      <c r="F456" s="727"/>
      <c r="G456" s="727"/>
      <c r="H456" s="1317" t="s">
        <v>263</v>
      </c>
      <c r="I456" s="1317"/>
      <c r="J456" s="724">
        <v>0.10303383337662701</v>
      </c>
      <c r="K456" s="727"/>
      <c r="L456" s="727"/>
      <c r="M456" s="1317" t="s">
        <v>241</v>
      </c>
      <c r="N456" s="1317"/>
      <c r="O456" s="725">
        <v>-0.10853507298830363</v>
      </c>
      <c r="P456" s="727"/>
      <c r="Q456" s="727"/>
      <c r="R456" s="231"/>
      <c r="W456" s="231"/>
      <c r="X456" s="231"/>
      <c r="Y456" s="231"/>
      <c r="Z456" s="231"/>
      <c r="AA456" s="231"/>
      <c r="AB456" s="231"/>
      <c r="AC456" s="231"/>
      <c r="AD456" s="231"/>
      <c r="AE456" s="231"/>
      <c r="AF456" s="231"/>
      <c r="AG456" s="231"/>
      <c r="AH456" s="231"/>
      <c r="AI456" s="231"/>
      <c r="AJ456" s="231"/>
      <c r="AK456" s="231"/>
      <c r="AL456" s="231"/>
      <c r="AM456" s="231"/>
      <c r="AN456" s="231"/>
      <c r="AO456" s="231"/>
      <c r="AP456" s="231"/>
      <c r="AQ456" s="231"/>
      <c r="AR456" s="231"/>
      <c r="AS456" s="231"/>
      <c r="AT456" s="231"/>
      <c r="AU456" s="231"/>
      <c r="AV456" s="231"/>
      <c r="AW456" s="231"/>
      <c r="AX456" s="231"/>
      <c r="AY456" s="231"/>
      <c r="AZ456" s="231"/>
      <c r="BB456" s="406"/>
      <c r="BW456" s="231"/>
      <c r="BX456" s="231"/>
      <c r="BY456" s="231"/>
      <c r="BZ456" s="231"/>
      <c r="CA456" s="231"/>
      <c r="CB456" s="231"/>
      <c r="CC456" s="231"/>
      <c r="CD456" s="231"/>
      <c r="CE456" s="231"/>
      <c r="CF456" s="231"/>
      <c r="CG456" s="231"/>
      <c r="CH456" s="231"/>
      <c r="CI456" s="231"/>
      <c r="CJ456" s="231"/>
      <c r="CK456" s="231"/>
      <c r="CL456" s="231"/>
      <c r="CM456" s="231"/>
      <c r="CN456" s="231"/>
      <c r="CO456" s="231"/>
      <c r="CP456" s="231"/>
      <c r="CQ456" s="231"/>
      <c r="CR456" s="231"/>
      <c r="CS456" s="231"/>
      <c r="CT456" s="231"/>
      <c r="CU456" s="231"/>
      <c r="CV456" s="231"/>
      <c r="CW456" s="231"/>
      <c r="CX456" s="231"/>
      <c r="CY456" s="231"/>
      <c r="CZ456" s="231"/>
    </row>
    <row r="457" s="230" customFormat="true" ht="25.15" customHeight="true" x14ac:dyDescent="0.2">
      <c r="A457" s="406"/>
      <c r="B457" s="406"/>
      <c r="C457" s="1316" t="s">
        <v>264</v>
      </c>
      <c r="D457" s="1317"/>
      <c r="E457" s="723">
        <v>-5.1334522492001981E-2</v>
      </c>
      <c r="F457" s="727"/>
      <c r="G457" s="727"/>
      <c r="H457" s="1317" t="s">
        <v>265</v>
      </c>
      <c r="I457" s="1317"/>
      <c r="J457" s="724">
        <v>-0.10265242792727687</v>
      </c>
      <c r="K457" s="727"/>
      <c r="L457" s="727"/>
      <c r="M457" s="1317" t="s">
        <v>251</v>
      </c>
      <c r="N457" s="1317"/>
      <c r="O457" s="725">
        <v>0.10379693947781997</v>
      </c>
      <c r="P457" s="727"/>
      <c r="Q457" s="727"/>
      <c r="R457" s="231"/>
      <c r="W457" s="231"/>
      <c r="X457" s="231"/>
      <c r="Y457" s="231"/>
      <c r="Z457" s="231"/>
      <c r="AA457" s="231"/>
      <c r="AB457" s="231"/>
      <c r="AC457" s="231"/>
      <c r="AD457" s="231"/>
      <c r="AE457" s="231"/>
      <c r="AF457" s="231"/>
      <c r="AG457" s="231"/>
      <c r="AH457" s="231"/>
      <c r="AI457" s="231"/>
      <c r="AJ457" s="231"/>
      <c r="AK457" s="231"/>
      <c r="AL457" s="231"/>
      <c r="AM457" s="231"/>
      <c r="AN457" s="231"/>
      <c r="AO457" s="231"/>
      <c r="AP457" s="231"/>
      <c r="AQ457" s="231"/>
      <c r="AR457" s="231"/>
      <c r="AS457" s="231"/>
      <c r="AT457" s="231"/>
      <c r="AU457" s="231"/>
      <c r="AV457" s="231"/>
      <c r="AW457" s="231"/>
      <c r="AX457" s="231"/>
      <c r="AY457" s="231"/>
      <c r="AZ457" s="231"/>
      <c r="BB457" s="406"/>
      <c r="BW457" s="231"/>
      <c r="BX457" s="231"/>
      <c r="BY457" s="231"/>
      <c r="BZ457" s="231"/>
      <c r="CA457" s="231"/>
      <c r="CB457" s="231"/>
      <c r="CC457" s="231"/>
      <c r="CD457" s="231"/>
      <c r="CE457" s="231"/>
      <c r="CF457" s="231"/>
      <c r="CG457" s="231"/>
      <c r="CH457" s="231"/>
      <c r="CI457" s="231"/>
      <c r="CJ457" s="231"/>
      <c r="CK457" s="231"/>
      <c r="CL457" s="231"/>
      <c r="CM457" s="231"/>
      <c r="CN457" s="231"/>
      <c r="CO457" s="231"/>
      <c r="CP457" s="231"/>
      <c r="CQ457" s="231"/>
      <c r="CR457" s="231"/>
      <c r="CS457" s="231"/>
      <c r="CT457" s="231"/>
      <c r="CU457" s="231"/>
      <c r="CV457" s="231"/>
      <c r="CW457" s="231"/>
      <c r="CX457" s="231"/>
      <c r="CY457" s="231"/>
      <c r="CZ457" s="231"/>
    </row>
    <row r="458" s="230" customFormat="true" ht="25.15" customHeight="true" x14ac:dyDescent="0.2">
      <c r="A458" s="406"/>
      <c r="B458" s="406"/>
      <c r="C458" s="1316" t="s">
        <v>266</v>
      </c>
      <c r="D458" s="1317"/>
      <c r="E458" s="723">
        <v>3.8184968643508718E-2</v>
      </c>
      <c r="F458" s="727"/>
      <c r="G458" s="727"/>
      <c r="H458" s="1317" t="s">
        <v>238</v>
      </c>
      <c r="I458" s="1317"/>
      <c r="J458" s="724">
        <v>-0.10111964884117845</v>
      </c>
      <c r="K458" s="727"/>
      <c r="L458" s="727"/>
      <c r="M458" s="1317" t="s">
        <v>264</v>
      </c>
      <c r="N458" s="1317"/>
      <c r="O458" s="725">
        <v>-0.10144754681391488</v>
      </c>
      <c r="P458" s="727"/>
      <c r="Q458" s="727"/>
      <c r="R458" s="231"/>
      <c r="W458" s="231"/>
      <c r="X458" s="231"/>
      <c r="Y458" s="231"/>
      <c r="Z458" s="231"/>
      <c r="AA458" s="231"/>
      <c r="AB458" s="231"/>
      <c r="AC458" s="231"/>
      <c r="AD458" s="231"/>
      <c r="AE458" s="231"/>
      <c r="AF458" s="231"/>
      <c r="AG458" s="231"/>
      <c r="AH458" s="231"/>
      <c r="AI458" s="231"/>
      <c r="AJ458" s="231"/>
      <c r="AK458" s="231"/>
      <c r="AL458" s="231"/>
      <c r="AM458" s="231"/>
      <c r="AN458" s="231"/>
      <c r="AO458" s="231"/>
      <c r="AP458" s="231"/>
      <c r="AQ458" s="231"/>
      <c r="AR458" s="231"/>
      <c r="AS458" s="231"/>
      <c r="AT458" s="231"/>
      <c r="AU458" s="231"/>
      <c r="AV458" s="231"/>
      <c r="AW458" s="231"/>
      <c r="AX458" s="231"/>
      <c r="AY458" s="231"/>
      <c r="AZ458" s="231"/>
      <c r="BB458" s="406"/>
      <c r="BW458" s="231"/>
      <c r="BX458" s="231"/>
      <c r="BY458" s="231"/>
      <c r="BZ458" s="231"/>
      <c r="CA458" s="231"/>
      <c r="CB458" s="231"/>
      <c r="CC458" s="231"/>
      <c r="CD458" s="231"/>
      <c r="CE458" s="231"/>
      <c r="CF458" s="231"/>
      <c r="CG458" s="231"/>
      <c r="CH458" s="231"/>
      <c r="CI458" s="231"/>
      <c r="CJ458" s="231"/>
      <c r="CK458" s="231"/>
      <c r="CL458" s="231"/>
      <c r="CM458" s="231"/>
      <c r="CN458" s="231"/>
      <c r="CO458" s="231"/>
      <c r="CP458" s="231"/>
      <c r="CQ458" s="231"/>
      <c r="CR458" s="231"/>
      <c r="CS458" s="231"/>
      <c r="CT458" s="231"/>
      <c r="CU458" s="231"/>
      <c r="CV458" s="231"/>
      <c r="CW458" s="231"/>
      <c r="CX458" s="231"/>
      <c r="CY458" s="231"/>
      <c r="CZ458" s="231"/>
    </row>
    <row r="459" s="230" customFormat="true" ht="25.15" customHeight="true" x14ac:dyDescent="0.2">
      <c r="A459" s="406"/>
      <c r="B459" s="406"/>
      <c r="C459" s="1316" t="s">
        <v>259</v>
      </c>
      <c r="D459" s="1317"/>
      <c r="E459" s="723">
        <v>3.5596083064813544E-2</v>
      </c>
      <c r="F459" s="727"/>
      <c r="G459" s="727"/>
      <c r="H459" s="1317" t="s">
        <v>267</v>
      </c>
      <c r="I459" s="1317"/>
      <c r="J459" s="724">
        <v>-8.1419834081679604E-2</v>
      </c>
      <c r="K459" s="727"/>
      <c r="L459" s="727"/>
      <c r="M459" s="1317" t="s">
        <v>267</v>
      </c>
      <c r="N459" s="1317"/>
      <c r="O459" s="725">
        <v>9.3367635062931151E-2</v>
      </c>
      <c r="P459" s="727"/>
      <c r="Q459" s="727"/>
      <c r="R459" s="231"/>
      <c r="W459" s="231"/>
      <c r="X459" s="231"/>
      <c r="Y459" s="231"/>
      <c r="Z459" s="231"/>
      <c r="AA459" s="231"/>
      <c r="AB459" s="231"/>
      <c r="AC459" s="231"/>
      <c r="AD459" s="231"/>
      <c r="AE459" s="231"/>
      <c r="AF459" s="231"/>
      <c r="AG459" s="231"/>
      <c r="AH459" s="231"/>
      <c r="AI459" s="231"/>
      <c r="AJ459" s="231"/>
      <c r="AK459" s="231"/>
      <c r="AL459" s="231"/>
      <c r="AM459" s="231"/>
      <c r="AN459" s="231"/>
      <c r="AO459" s="231"/>
      <c r="AP459" s="231"/>
      <c r="AQ459" s="231"/>
      <c r="AR459" s="231"/>
      <c r="AS459" s="231"/>
      <c r="AT459" s="231"/>
      <c r="AU459" s="231"/>
      <c r="AV459" s="231"/>
      <c r="AW459" s="231"/>
      <c r="AX459" s="231"/>
      <c r="AY459" s="231"/>
      <c r="AZ459" s="231"/>
      <c r="BB459" s="406"/>
      <c r="BW459" s="231"/>
      <c r="BX459" s="231"/>
      <c r="BY459" s="231"/>
      <c r="BZ459" s="231"/>
      <c r="CA459" s="231"/>
      <c r="CB459" s="231"/>
      <c r="CC459" s="231"/>
      <c r="CD459" s="231"/>
      <c r="CE459" s="231"/>
      <c r="CF459" s="231"/>
      <c r="CG459" s="231"/>
      <c r="CH459" s="231"/>
      <c r="CI459" s="231"/>
      <c r="CJ459" s="231"/>
      <c r="CK459" s="231"/>
      <c r="CL459" s="231"/>
      <c r="CM459" s="231"/>
      <c r="CN459" s="231"/>
      <c r="CO459" s="231"/>
      <c r="CP459" s="231"/>
      <c r="CQ459" s="231"/>
      <c r="CR459" s="231"/>
      <c r="CS459" s="231"/>
      <c r="CT459" s="231"/>
      <c r="CU459" s="231"/>
      <c r="CV459" s="231"/>
      <c r="CW459" s="231"/>
      <c r="CX459" s="231"/>
      <c r="CY459" s="231"/>
      <c r="CZ459" s="231"/>
    </row>
    <row r="460" s="230" customFormat="true" ht="25.15" customHeight="true" x14ac:dyDescent="0.2">
      <c r="A460" s="406"/>
      <c r="B460" s="406"/>
      <c r="C460" s="1316" t="s">
        <v>265</v>
      </c>
      <c r="D460" s="1317"/>
      <c r="E460" s="723">
        <v>-2.0771333941288817E-2</v>
      </c>
      <c r="F460" s="727"/>
      <c r="G460" s="727"/>
      <c r="H460" s="1317" t="s">
        <v>253</v>
      </c>
      <c r="I460" s="1317"/>
      <c r="J460" s="724">
        <v>-6.6779725843606905E-2</v>
      </c>
      <c r="K460" s="727"/>
      <c r="L460" s="727"/>
      <c r="M460" s="1317" t="s">
        <v>247</v>
      </c>
      <c r="N460" s="1317"/>
      <c r="O460" s="725">
        <v>-9.3115706047633293E-2</v>
      </c>
      <c r="P460" s="727"/>
      <c r="Q460" s="727"/>
      <c r="R460" s="231"/>
      <c r="W460" s="231"/>
      <c r="X460" s="231"/>
      <c r="Y460" s="231"/>
      <c r="Z460" s="231"/>
      <c r="AA460" s="231"/>
      <c r="AB460" s="231"/>
      <c r="AC460" s="231"/>
      <c r="AD460" s="231"/>
      <c r="AE460" s="231"/>
      <c r="AF460" s="231"/>
      <c r="AG460" s="231"/>
      <c r="AH460" s="231"/>
      <c r="AI460" s="231"/>
      <c r="AJ460" s="231"/>
      <c r="AK460" s="231"/>
      <c r="AL460" s="231"/>
      <c r="AM460" s="231"/>
      <c r="AN460" s="231"/>
      <c r="AO460" s="231"/>
      <c r="AP460" s="231"/>
      <c r="AQ460" s="231"/>
      <c r="AR460" s="231"/>
      <c r="AS460" s="231"/>
      <c r="AT460" s="231"/>
      <c r="AU460" s="231"/>
      <c r="AV460" s="231"/>
      <c r="AW460" s="231"/>
      <c r="AX460" s="231"/>
      <c r="AY460" s="231"/>
      <c r="AZ460" s="231"/>
      <c r="BB460" s="406"/>
      <c r="BW460" s="231"/>
      <c r="BX460" s="231"/>
      <c r="BY460" s="231"/>
      <c r="BZ460" s="231"/>
      <c r="CA460" s="231"/>
      <c r="CB460" s="231"/>
      <c r="CC460" s="231"/>
      <c r="CD460" s="231"/>
      <c r="CE460" s="231"/>
      <c r="CF460" s="231"/>
      <c r="CG460" s="231"/>
      <c r="CH460" s="231"/>
      <c r="CI460" s="231"/>
      <c r="CJ460" s="231"/>
      <c r="CK460" s="231"/>
      <c r="CL460" s="231"/>
      <c r="CM460" s="231"/>
      <c r="CN460" s="231"/>
      <c r="CO460" s="231"/>
      <c r="CP460" s="231"/>
      <c r="CQ460" s="231"/>
      <c r="CR460" s="231"/>
      <c r="CS460" s="231"/>
      <c r="CT460" s="231"/>
      <c r="CU460" s="231"/>
      <c r="CV460" s="231"/>
      <c r="CW460" s="231"/>
      <c r="CX460" s="231"/>
      <c r="CY460" s="231"/>
      <c r="CZ460" s="231"/>
    </row>
    <row r="461" s="230" customFormat="true" ht="25.15" customHeight="true" x14ac:dyDescent="0.2">
      <c r="A461" s="406"/>
      <c r="B461" s="406"/>
      <c r="C461" s="1316" t="s">
        <v>268</v>
      </c>
      <c r="D461" s="1317"/>
      <c r="E461" s="723">
        <v>2.0276459425911029E-2</v>
      </c>
      <c r="F461" s="727"/>
      <c r="G461" s="727"/>
      <c r="H461" s="1317" t="s">
        <v>269</v>
      </c>
      <c r="I461" s="1317"/>
      <c r="J461" s="724">
        <v>-6.199785438679218E-2</v>
      </c>
      <c r="K461" s="727"/>
      <c r="L461" s="727"/>
      <c r="M461" s="1317" t="s">
        <v>270</v>
      </c>
      <c r="N461" s="1317"/>
      <c r="O461" s="725">
        <v>-7.2829089026544808E-2</v>
      </c>
      <c r="P461" s="727"/>
      <c r="Q461" s="727"/>
      <c r="R461" s="231"/>
      <c r="W461" s="231"/>
      <c r="X461" s="231"/>
      <c r="Y461" s="231"/>
      <c r="Z461" s="231"/>
      <c r="AA461" s="231"/>
      <c r="AB461" s="231"/>
      <c r="AC461" s="231"/>
      <c r="AD461" s="231"/>
      <c r="AE461" s="231"/>
      <c r="AF461" s="231"/>
      <c r="AG461" s="231"/>
      <c r="AH461" s="231"/>
      <c r="AI461" s="231"/>
      <c r="AJ461" s="231"/>
      <c r="AK461" s="231"/>
      <c r="AL461" s="231"/>
      <c r="AM461" s="231"/>
      <c r="AN461" s="231"/>
      <c r="AO461" s="231"/>
      <c r="AP461" s="231"/>
      <c r="AQ461" s="231"/>
      <c r="AR461" s="231"/>
      <c r="AS461" s="231"/>
      <c r="AT461" s="231"/>
      <c r="AU461" s="231"/>
      <c r="AV461" s="231"/>
      <c r="AW461" s="231"/>
      <c r="AX461" s="231"/>
      <c r="AY461" s="231"/>
      <c r="AZ461" s="231"/>
      <c r="BB461" s="406"/>
      <c r="BW461" s="231"/>
      <c r="BX461" s="231"/>
      <c r="BY461" s="231"/>
      <c r="BZ461" s="231"/>
      <c r="CA461" s="231"/>
      <c r="CB461" s="231"/>
      <c r="CC461" s="231"/>
      <c r="CD461" s="231"/>
      <c r="CE461" s="231"/>
      <c r="CF461" s="231"/>
      <c r="CG461" s="231"/>
      <c r="CH461" s="231"/>
      <c r="CI461" s="231"/>
      <c r="CJ461" s="231"/>
      <c r="CK461" s="231"/>
      <c r="CL461" s="231"/>
      <c r="CM461" s="231"/>
      <c r="CN461" s="231"/>
      <c r="CO461" s="231"/>
      <c r="CP461" s="231"/>
      <c r="CQ461" s="231"/>
      <c r="CR461" s="231"/>
      <c r="CS461" s="231"/>
      <c r="CT461" s="231"/>
      <c r="CU461" s="231"/>
      <c r="CV461" s="231"/>
      <c r="CW461" s="231"/>
      <c r="CX461" s="231"/>
      <c r="CY461" s="231"/>
      <c r="CZ461" s="231"/>
    </row>
    <row r="462" s="230" customFormat="true" ht="25.15" customHeight="true" x14ac:dyDescent="0.2">
      <c r="A462" s="406"/>
      <c r="B462" s="406"/>
      <c r="C462" s="1316" t="s">
        <v>257</v>
      </c>
      <c r="D462" s="1317"/>
      <c r="E462" s="726">
        <v>-1.8457408591833171E-4</v>
      </c>
      <c r="F462" s="727"/>
      <c r="G462" s="727"/>
      <c r="H462" s="1317" t="s">
        <v>271</v>
      </c>
      <c r="I462" s="1317"/>
      <c r="J462" s="724">
        <v>5.2748115719788928E-2</v>
      </c>
      <c r="K462" s="727"/>
      <c r="L462" s="727"/>
      <c r="M462" s="1317" t="s">
        <v>272</v>
      </c>
      <c r="N462" s="1317"/>
      <c r="O462" s="725">
        <v>7.1271040278889863E-2</v>
      </c>
      <c r="P462" s="727"/>
      <c r="Q462" s="727"/>
      <c r="R462" s="231"/>
      <c r="W462" s="231"/>
      <c r="X462" s="231"/>
      <c r="Y462" s="231"/>
      <c r="Z462" s="231"/>
      <c r="AA462" s="231"/>
      <c r="AB462" s="231"/>
      <c r="AC462" s="231"/>
      <c r="AD462" s="231"/>
      <c r="AE462" s="231"/>
      <c r="AF462" s="231"/>
      <c r="AG462" s="231"/>
      <c r="AH462" s="231"/>
      <c r="AI462" s="231"/>
      <c r="AJ462" s="231"/>
      <c r="AK462" s="231"/>
      <c r="AL462" s="231"/>
      <c r="AM462" s="231"/>
      <c r="AN462" s="231"/>
      <c r="AO462" s="231"/>
      <c r="AP462" s="231"/>
      <c r="AQ462" s="231"/>
      <c r="AR462" s="231"/>
      <c r="AS462" s="231"/>
      <c r="AT462" s="231"/>
      <c r="AU462" s="231"/>
      <c r="AV462" s="231"/>
      <c r="AW462" s="231"/>
      <c r="AX462" s="231"/>
      <c r="AY462" s="231"/>
      <c r="AZ462" s="231"/>
      <c r="BB462" s="406"/>
      <c r="BW462" s="231"/>
      <c r="BX462" s="231"/>
      <c r="BY462" s="231"/>
      <c r="BZ462" s="231"/>
      <c r="CA462" s="231"/>
      <c r="CB462" s="231"/>
      <c r="CC462" s="231"/>
      <c r="CD462" s="231"/>
      <c r="CE462" s="231"/>
      <c r="CF462" s="231"/>
      <c r="CG462" s="231"/>
      <c r="CH462" s="231"/>
      <c r="CI462" s="231"/>
      <c r="CJ462" s="231"/>
      <c r="CK462" s="231"/>
      <c r="CL462" s="231"/>
      <c r="CM462" s="231"/>
      <c r="CN462" s="231"/>
      <c r="CO462" s="231"/>
      <c r="CP462" s="231"/>
      <c r="CQ462" s="231"/>
      <c r="CR462" s="231"/>
      <c r="CS462" s="231"/>
      <c r="CT462" s="231"/>
      <c r="CU462" s="231"/>
      <c r="CV462" s="231"/>
      <c r="CW462" s="231"/>
      <c r="CX462" s="231"/>
      <c r="CY462" s="231"/>
      <c r="CZ462" s="231"/>
    </row>
    <row r="463" s="230" customFormat="true" ht="25.15" customHeight="true" x14ac:dyDescent="0.2">
      <c r="A463" s="406"/>
      <c r="B463" s="406"/>
      <c r="C463" s="1316"/>
      <c r="D463" s="1345"/>
      <c r="E463" s="727"/>
      <c r="F463" s="727"/>
      <c r="G463" s="727"/>
      <c r="H463" s="1317" t="s">
        <v>261</v>
      </c>
      <c r="I463" s="1317"/>
      <c r="J463" s="724">
        <v>4.6670610764803423E-2</v>
      </c>
      <c r="K463" s="727"/>
      <c r="L463" s="727"/>
      <c r="M463" s="1317" t="s">
        <v>256</v>
      </c>
      <c r="N463" s="1317"/>
      <c r="O463" s="725">
        <v>7.0929540252630152E-2</v>
      </c>
      <c r="P463" s="727"/>
      <c r="Q463" s="727"/>
      <c r="R463" s="231"/>
      <c r="W463" s="231"/>
      <c r="X463" s="231"/>
      <c r="Y463" s="231"/>
      <c r="Z463" s="231"/>
      <c r="AA463" s="231"/>
      <c r="AB463" s="231"/>
      <c r="AC463" s="231"/>
      <c r="AD463" s="231"/>
      <c r="AE463" s="231"/>
      <c r="AF463" s="231"/>
      <c r="AG463" s="231"/>
      <c r="AH463" s="231"/>
      <c r="AI463" s="231"/>
      <c r="AJ463" s="231"/>
      <c r="AK463" s="231"/>
      <c r="AL463" s="231"/>
      <c r="AM463" s="231"/>
      <c r="AN463" s="231"/>
      <c r="AO463" s="231"/>
      <c r="AP463" s="231"/>
      <c r="AQ463" s="231"/>
      <c r="AR463" s="231"/>
      <c r="AS463" s="231"/>
      <c r="AT463" s="231"/>
      <c r="AU463" s="231"/>
      <c r="AV463" s="231"/>
      <c r="AW463" s="231"/>
      <c r="AX463" s="231"/>
      <c r="AY463" s="231"/>
      <c r="AZ463" s="231"/>
      <c r="BB463" s="406"/>
      <c r="BW463" s="231"/>
      <c r="BX463" s="231"/>
      <c r="BY463" s="231"/>
      <c r="BZ463" s="231"/>
      <c r="CA463" s="231"/>
      <c r="CB463" s="231"/>
      <c r="CC463" s="231"/>
      <c r="CD463" s="231"/>
      <c r="CE463" s="231"/>
      <c r="CF463" s="231"/>
      <c r="CG463" s="231"/>
      <c r="CH463" s="231"/>
      <c r="CI463" s="231"/>
      <c r="CJ463" s="231"/>
      <c r="CK463" s="231"/>
      <c r="CL463" s="231"/>
      <c r="CM463" s="231"/>
      <c r="CN463" s="231"/>
      <c r="CO463" s="231"/>
      <c r="CP463" s="231"/>
      <c r="CQ463" s="231"/>
      <c r="CR463" s="231"/>
      <c r="CS463" s="231"/>
      <c r="CT463" s="231"/>
      <c r="CU463" s="231"/>
      <c r="CV463" s="231"/>
      <c r="CW463" s="231"/>
      <c r="CX463" s="231"/>
      <c r="CY463" s="231"/>
      <c r="CZ463" s="231"/>
    </row>
    <row r="464" s="230" customFormat="true" ht="25.15" customHeight="true" x14ac:dyDescent="0.2">
      <c r="A464" s="406"/>
      <c r="B464" s="406"/>
      <c r="C464" s="1316"/>
      <c r="D464" s="1345"/>
      <c r="E464" s="727"/>
      <c r="F464" s="727"/>
      <c r="G464" s="727"/>
      <c r="H464" s="1317" t="s">
        <v>264</v>
      </c>
      <c r="I464" s="1317"/>
      <c r="J464" s="724">
        <v>-4.4101375542607429E-2</v>
      </c>
      <c r="K464" s="727"/>
      <c r="L464" s="727"/>
      <c r="M464" s="1317" t="s">
        <v>249</v>
      </c>
      <c r="N464" s="1317"/>
      <c r="O464" s="725">
        <v>-6.5242318029225199E-2</v>
      </c>
      <c r="P464" s="727"/>
      <c r="Q464" s="727"/>
      <c r="R464" s="231"/>
      <c r="W464" s="231"/>
      <c r="X464" s="231"/>
      <c r="Y464" s="231"/>
      <c r="Z464" s="231"/>
      <c r="AA464" s="231"/>
      <c r="AB464" s="231"/>
      <c r="AC464" s="231"/>
      <c r="AD464" s="231"/>
      <c r="AE464" s="231"/>
      <c r="AF464" s="231"/>
      <c r="AG464" s="231"/>
      <c r="AH464" s="231"/>
      <c r="AI464" s="231"/>
      <c r="AJ464" s="231"/>
      <c r="AK464" s="231"/>
      <c r="AL464" s="231"/>
      <c r="AM464" s="231"/>
      <c r="AN464" s="231"/>
      <c r="AO464" s="231"/>
      <c r="AP464" s="231"/>
      <c r="AQ464" s="231"/>
      <c r="AR464" s="231"/>
      <c r="AS464" s="231"/>
      <c r="AT464" s="231"/>
      <c r="AU464" s="231"/>
      <c r="AV464" s="231"/>
      <c r="AW464" s="231"/>
      <c r="AX464" s="231"/>
      <c r="AY464" s="231"/>
      <c r="AZ464" s="231"/>
      <c r="BB464" s="406"/>
      <c r="BW464" s="231"/>
      <c r="BX464" s="231"/>
      <c r="BY464" s="231"/>
      <c r="BZ464" s="231"/>
      <c r="CA464" s="231"/>
      <c r="CB464" s="231"/>
      <c r="CC464" s="231"/>
      <c r="CD464" s="231"/>
      <c r="CE464" s="231"/>
      <c r="CF464" s="231"/>
      <c r="CG464" s="231"/>
      <c r="CH464" s="231"/>
      <c r="CI464" s="231"/>
      <c r="CJ464" s="231"/>
      <c r="CK464" s="231"/>
      <c r="CL464" s="231"/>
      <c r="CM464" s="231"/>
      <c r="CN464" s="231"/>
      <c r="CO464" s="231"/>
      <c r="CP464" s="231"/>
      <c r="CQ464" s="231"/>
      <c r="CR464" s="231"/>
      <c r="CS464" s="231"/>
      <c r="CT464" s="231"/>
      <c r="CU464" s="231"/>
      <c r="CV464" s="231"/>
      <c r="CW464" s="231"/>
      <c r="CX464" s="231"/>
      <c r="CY464" s="231"/>
      <c r="CZ464" s="231"/>
    </row>
    <row r="465" s="230" customFormat="true" ht="25.15" customHeight="true" x14ac:dyDescent="0.2">
      <c r="A465" s="406"/>
      <c r="B465" s="406"/>
      <c r="C465" s="1316"/>
      <c r="D465" s="1345"/>
      <c r="E465" s="727"/>
      <c r="F465" s="727"/>
      <c r="G465" s="727"/>
      <c r="H465" s="1317" t="s">
        <v>273</v>
      </c>
      <c r="I465" s="1317"/>
      <c r="J465" s="724">
        <v>-4.0232013572587502E-2</v>
      </c>
      <c r="K465" s="727"/>
      <c r="L465" s="727"/>
      <c r="M465" s="1317" t="s">
        <v>274</v>
      </c>
      <c r="N465" s="1317"/>
      <c r="O465" s="725">
        <v>-6.4008269607037885E-2</v>
      </c>
      <c r="P465" s="727"/>
      <c r="Q465" s="727"/>
      <c r="R465" s="231"/>
      <c r="W465" s="231"/>
      <c r="X465" s="231"/>
      <c r="Y465" s="231"/>
      <c r="Z465" s="231"/>
      <c r="AA465" s="231"/>
      <c r="AB465" s="231"/>
      <c r="AC465" s="231"/>
      <c r="AD465" s="231"/>
      <c r="AE465" s="231"/>
      <c r="AF465" s="231"/>
      <c r="AG465" s="231"/>
      <c r="AH465" s="231"/>
      <c r="AI465" s="231"/>
      <c r="AJ465" s="231"/>
      <c r="AK465" s="231"/>
      <c r="AL465" s="231"/>
      <c r="AM465" s="231"/>
      <c r="AN465" s="231"/>
      <c r="AO465" s="231"/>
      <c r="AP465" s="231"/>
      <c r="AQ465" s="231"/>
      <c r="AR465" s="231"/>
      <c r="AS465" s="231"/>
      <c r="AT465" s="231"/>
      <c r="AU465" s="231"/>
      <c r="AV465" s="231"/>
      <c r="AW465" s="231"/>
      <c r="AX465" s="231"/>
      <c r="AY465" s="231"/>
      <c r="AZ465" s="231"/>
      <c r="BB465" s="406"/>
      <c r="BW465" s="231"/>
      <c r="BX465" s="231"/>
      <c r="BY465" s="231"/>
      <c r="BZ465" s="231"/>
      <c r="CA465" s="231"/>
      <c r="CB465" s="231"/>
      <c r="CC465" s="231"/>
      <c r="CD465" s="231"/>
      <c r="CE465" s="231"/>
      <c r="CF465" s="231"/>
      <c r="CG465" s="231"/>
      <c r="CH465" s="231"/>
      <c r="CI465" s="231"/>
      <c r="CJ465" s="231"/>
      <c r="CK465" s="231"/>
      <c r="CL465" s="231"/>
      <c r="CM465" s="231"/>
      <c r="CN465" s="231"/>
      <c r="CO465" s="231"/>
      <c r="CP465" s="231"/>
      <c r="CQ465" s="231"/>
      <c r="CR465" s="231"/>
      <c r="CS465" s="231"/>
      <c r="CT465" s="231"/>
      <c r="CU465" s="231"/>
      <c r="CV465" s="231"/>
      <c r="CW465" s="231"/>
      <c r="CX465" s="231"/>
      <c r="CY465" s="231"/>
      <c r="CZ465" s="231"/>
    </row>
    <row r="466" s="230" customFormat="true" ht="25.15" customHeight="true" x14ac:dyDescent="0.2">
      <c r="A466" s="406"/>
      <c r="B466" s="406"/>
      <c r="C466" s="1316" t="s">
        <v>275</v>
      </c>
      <c r="D466" s="1317"/>
      <c r="E466" s="1317"/>
      <c r="F466" s="727"/>
      <c r="G466" s="727"/>
      <c r="H466" s="1317" t="s">
        <v>268</v>
      </c>
      <c r="I466" s="1317"/>
      <c r="J466" s="724">
        <v>3.9975389713412052E-2</v>
      </c>
      <c r="K466" s="727"/>
      <c r="L466" s="727"/>
      <c r="M466" s="1317" t="s">
        <v>276</v>
      </c>
      <c r="N466" s="1317"/>
      <c r="O466" s="725">
        <v>-5.9083769779001795E-2</v>
      </c>
      <c r="P466" s="727"/>
      <c r="Q466" s="727"/>
      <c r="R466" s="231"/>
      <c r="W466" s="231"/>
      <c r="X466" s="231"/>
      <c r="Y466" s="231"/>
      <c r="Z466" s="231"/>
      <c r="AA466" s="231"/>
      <c r="AB466" s="231"/>
      <c r="AC466" s="231"/>
      <c r="AD466" s="231"/>
      <c r="AE466" s="231"/>
      <c r="AF466" s="231"/>
      <c r="AG466" s="231"/>
      <c r="AH466" s="231"/>
      <c r="AI466" s="231"/>
      <c r="AJ466" s="231"/>
      <c r="AK466" s="231"/>
      <c r="AL466" s="231"/>
      <c r="AM466" s="231"/>
      <c r="AN466" s="231"/>
      <c r="AO466" s="231"/>
      <c r="AP466" s="231"/>
      <c r="AQ466" s="231"/>
      <c r="AR466" s="231"/>
      <c r="AS466" s="231"/>
      <c r="AT466" s="231"/>
      <c r="AU466" s="231"/>
      <c r="AV466" s="231"/>
      <c r="AW466" s="231"/>
      <c r="AX466" s="231"/>
      <c r="AY466" s="231"/>
      <c r="AZ466" s="231"/>
      <c r="BB466" s="406"/>
      <c r="BW466" s="231"/>
      <c r="BX466" s="231"/>
      <c r="BY466" s="231"/>
      <c r="BZ466" s="231"/>
      <c r="CA466" s="231"/>
      <c r="CB466" s="231"/>
      <c r="CC466" s="231"/>
      <c r="CD466" s="231"/>
      <c r="CE466" s="231"/>
      <c r="CF466" s="231"/>
      <c r="CG466" s="231"/>
      <c r="CH466" s="231"/>
      <c r="CI466" s="231"/>
      <c r="CJ466" s="231"/>
      <c r="CK466" s="231"/>
      <c r="CL466" s="231"/>
      <c r="CM466" s="231"/>
      <c r="CN466" s="231"/>
      <c r="CO466" s="231"/>
      <c r="CP466" s="231"/>
      <c r="CQ466" s="231"/>
      <c r="CR466" s="231"/>
      <c r="CS466" s="231"/>
      <c r="CT466" s="231"/>
      <c r="CU466" s="231"/>
      <c r="CV466" s="231"/>
      <c r="CW466" s="231"/>
      <c r="CX466" s="231"/>
      <c r="CY466" s="231"/>
      <c r="CZ466" s="231"/>
    </row>
    <row r="467" s="230" customFormat="true" ht="25.15" customHeight="true" x14ac:dyDescent="0.2">
      <c r="A467" s="406"/>
      <c r="B467" s="406"/>
      <c r="C467" s="1316" t="s">
        <v>191</v>
      </c>
      <c r="D467" s="1317"/>
      <c r="E467" s="728" t="s">
        <v>277</v>
      </c>
      <c r="F467" s="727"/>
      <c r="G467" s="727"/>
      <c r="H467" s="1317" t="s">
        <v>258</v>
      </c>
      <c r="I467" s="1317"/>
      <c r="J467" s="724">
        <v>-3.5206848140754518E-2</v>
      </c>
      <c r="K467" s="727"/>
      <c r="L467" s="727"/>
      <c r="M467" s="1317" t="s">
        <v>236</v>
      </c>
      <c r="N467" s="1317"/>
      <c r="O467" s="725">
        <v>5.2907166980604603E-2</v>
      </c>
      <c r="P467" s="727"/>
      <c r="Q467" s="727"/>
      <c r="R467" s="231"/>
      <c r="W467" s="231"/>
      <c r="X467" s="231"/>
      <c r="Y467" s="231"/>
      <c r="Z467" s="231"/>
      <c r="AA467" s="231"/>
      <c r="AB467" s="231"/>
      <c r="AC467" s="231"/>
      <c r="AD467" s="231"/>
      <c r="AE467" s="231"/>
      <c r="AF467" s="231"/>
      <c r="AG467" s="231"/>
      <c r="AH467" s="231"/>
      <c r="AI467" s="231"/>
      <c r="AJ467" s="231"/>
      <c r="AK467" s="231"/>
      <c r="AL467" s="231"/>
      <c r="AM467" s="231"/>
      <c r="AN467" s="231"/>
      <c r="AO467" s="231"/>
      <c r="AP467" s="231"/>
      <c r="AQ467" s="231"/>
      <c r="AR467" s="231"/>
      <c r="AS467" s="231"/>
      <c r="AT467" s="231"/>
      <c r="AU467" s="231"/>
      <c r="AV467" s="231"/>
      <c r="AW467" s="231"/>
      <c r="AX467" s="231"/>
      <c r="AY467" s="231"/>
      <c r="AZ467" s="231"/>
      <c r="BB467" s="406"/>
      <c r="BW467" s="231"/>
      <c r="BX467" s="231"/>
      <c r="BY467" s="231"/>
      <c r="BZ467" s="231"/>
      <c r="CA467" s="231"/>
      <c r="CB467" s="231"/>
      <c r="CC467" s="231"/>
      <c r="CD467" s="231"/>
      <c r="CE467" s="231"/>
      <c r="CF467" s="231"/>
      <c r="CG467" s="231"/>
      <c r="CH467" s="231"/>
      <c r="CI467" s="231"/>
      <c r="CJ467" s="231"/>
      <c r="CK467" s="231"/>
      <c r="CL467" s="231"/>
      <c r="CM467" s="231"/>
      <c r="CN467" s="231"/>
      <c r="CO467" s="231"/>
      <c r="CP467" s="231"/>
      <c r="CQ467" s="231"/>
      <c r="CR467" s="231"/>
      <c r="CS467" s="231"/>
      <c r="CT467" s="231"/>
      <c r="CU467" s="231"/>
      <c r="CV467" s="231"/>
      <c r="CW467" s="231"/>
      <c r="CX467" s="231"/>
      <c r="CY467" s="231"/>
      <c r="CZ467" s="231"/>
    </row>
    <row r="468" s="230" customFormat="true" ht="25.15" customHeight="true" x14ac:dyDescent="0.2">
      <c r="A468" s="406"/>
      <c r="B468" s="406"/>
      <c r="C468" s="1316" t="s">
        <v>232</v>
      </c>
      <c r="D468" s="1317"/>
      <c r="E468" s="720">
        <v>6.2860844690345793E-2</v>
      </c>
      <c r="F468" s="727"/>
      <c r="G468" s="727"/>
      <c r="H468" s="1317" t="s">
        <v>278</v>
      </c>
      <c r="I468" s="1317"/>
      <c r="J468" s="724">
        <v>2.7885366454038073E-2</v>
      </c>
      <c r="K468" s="727"/>
      <c r="L468" s="727"/>
      <c r="M468" s="1317" t="s">
        <v>261</v>
      </c>
      <c r="N468" s="1317"/>
      <c r="O468" s="725">
        <v>5.1831041022983526E-2</v>
      </c>
      <c r="P468" s="727"/>
      <c r="Q468" s="727"/>
      <c r="R468" s="231"/>
      <c r="W468" s="231"/>
      <c r="X468" s="231"/>
      <c r="Y468" s="231"/>
      <c r="Z468" s="231"/>
      <c r="AA468" s="231"/>
      <c r="AB468" s="231"/>
      <c r="AC468" s="231"/>
      <c r="AD468" s="231"/>
      <c r="AE468" s="231"/>
      <c r="AF468" s="231"/>
      <c r="AG468" s="231"/>
      <c r="AH468" s="231"/>
      <c r="AI468" s="231"/>
      <c r="AJ468" s="231"/>
      <c r="AK468" s="231"/>
      <c r="AL468" s="231"/>
      <c r="AM468" s="231"/>
      <c r="AN468" s="231"/>
      <c r="AO468" s="231"/>
      <c r="AP468" s="231"/>
      <c r="AQ468" s="231"/>
      <c r="AR468" s="231"/>
      <c r="AS468" s="231"/>
      <c r="AT468" s="231"/>
      <c r="AU468" s="231"/>
      <c r="AV468" s="231"/>
      <c r="AW468" s="231"/>
      <c r="AX468" s="231"/>
      <c r="AY468" s="231"/>
      <c r="AZ468" s="231"/>
      <c r="BB468" s="406"/>
      <c r="BW468" s="231"/>
      <c r="BX468" s="231"/>
      <c r="BY468" s="231"/>
      <c r="BZ468" s="231"/>
      <c r="CA468" s="231"/>
      <c r="CB468" s="231"/>
      <c r="CC468" s="231"/>
      <c r="CD468" s="231"/>
      <c r="CE468" s="231"/>
      <c r="CF468" s="231"/>
      <c r="CG468" s="231"/>
      <c r="CH468" s="231"/>
      <c r="CI468" s="231"/>
      <c r="CJ468" s="231"/>
      <c r="CK468" s="231"/>
      <c r="CL468" s="231"/>
      <c r="CM468" s="231"/>
      <c r="CN468" s="231"/>
      <c r="CO468" s="231"/>
      <c r="CP468" s="231"/>
      <c r="CQ468" s="231"/>
      <c r="CR468" s="231"/>
      <c r="CS468" s="231"/>
      <c r="CT468" s="231"/>
      <c r="CU468" s="231"/>
      <c r="CV468" s="231"/>
      <c r="CW468" s="231"/>
      <c r="CX468" s="231"/>
      <c r="CY468" s="231"/>
      <c r="CZ468" s="231"/>
    </row>
    <row r="469" s="230" customFormat="true" ht="25.15" customHeight="true" x14ac:dyDescent="0.2">
      <c r="A469" s="406"/>
      <c r="B469" s="406"/>
      <c r="C469" s="1316" t="s">
        <v>222</v>
      </c>
      <c r="D469" s="1317"/>
      <c r="E469" s="723">
        <v>8.4355851419639378E-3</v>
      </c>
      <c r="F469" s="727"/>
      <c r="G469" s="727"/>
      <c r="H469" s="1317" t="s">
        <v>266</v>
      </c>
      <c r="I469" s="1317"/>
      <c r="J469" s="724">
        <v>-2.2282021904003975E-2</v>
      </c>
      <c r="K469" s="727"/>
      <c r="L469" s="727"/>
      <c r="M469" s="1317" t="s">
        <v>258</v>
      </c>
      <c r="N469" s="1317"/>
      <c r="O469" s="725">
        <v>-5.04826374411479E-2</v>
      </c>
      <c r="P469" s="727"/>
      <c r="Q469" s="727"/>
      <c r="R469" s="231"/>
      <c r="W469" s="231"/>
      <c r="X469" s="231"/>
      <c r="Y469" s="231"/>
      <c r="Z469" s="231"/>
      <c r="AA469" s="231"/>
      <c r="AB469" s="231"/>
      <c r="AC469" s="231"/>
      <c r="AD469" s="231"/>
      <c r="AE469" s="231"/>
      <c r="AF469" s="231"/>
      <c r="AG469" s="231"/>
      <c r="AH469" s="231"/>
      <c r="AI469" s="231"/>
      <c r="AJ469" s="231"/>
      <c r="AK469" s="231"/>
      <c r="AL469" s="231"/>
      <c r="AM469" s="231"/>
      <c r="AN469" s="231"/>
      <c r="AO469" s="231"/>
      <c r="AP469" s="231"/>
      <c r="AQ469" s="231"/>
      <c r="AR469" s="231"/>
      <c r="AS469" s="231"/>
      <c r="AT469" s="231"/>
      <c r="AU469" s="231"/>
      <c r="AV469" s="231"/>
      <c r="AW469" s="231"/>
      <c r="AX469" s="231"/>
      <c r="AY469" s="231"/>
      <c r="AZ469" s="231"/>
      <c r="BB469" s="406"/>
      <c r="BW469" s="231"/>
      <c r="BX469" s="231"/>
      <c r="BY469" s="231"/>
      <c r="BZ469" s="231"/>
      <c r="CA469" s="231"/>
      <c r="CB469" s="231"/>
      <c r="CC469" s="231"/>
      <c r="CD469" s="231"/>
      <c r="CE469" s="231"/>
      <c r="CF469" s="231"/>
      <c r="CG469" s="231"/>
      <c r="CH469" s="231"/>
      <c r="CI469" s="231"/>
      <c r="CJ469" s="231"/>
      <c r="CK469" s="231"/>
      <c r="CL469" s="231"/>
      <c r="CM469" s="231"/>
      <c r="CN469" s="231"/>
      <c r="CO469" s="231"/>
      <c r="CP469" s="231"/>
      <c r="CQ469" s="231"/>
      <c r="CR469" s="231"/>
      <c r="CS469" s="231"/>
      <c r="CT469" s="231"/>
      <c r="CU469" s="231"/>
      <c r="CV469" s="231"/>
      <c r="CW469" s="231"/>
      <c r="CX469" s="231"/>
      <c r="CY469" s="231"/>
      <c r="CZ469" s="231"/>
    </row>
    <row r="470" s="230" customFormat="true" ht="25.15" customHeight="true" x14ac:dyDescent="0.2">
      <c r="A470" s="406"/>
      <c r="B470" s="406"/>
      <c r="C470" s="1316" t="s">
        <v>245</v>
      </c>
      <c r="D470" s="1317"/>
      <c r="E470" s="723">
        <v>1.1938971359307715E-2</v>
      </c>
      <c r="F470" s="727"/>
      <c r="G470" s="727"/>
      <c r="H470" s="1317" t="s">
        <v>256</v>
      </c>
      <c r="I470" s="1317"/>
      <c r="J470" s="729">
        <v>8.4344225673398839E-3</v>
      </c>
      <c r="K470" s="727"/>
      <c r="L470" s="727"/>
      <c r="M470" s="1317" t="s">
        <v>279</v>
      </c>
      <c r="N470" s="1317"/>
      <c r="O470" s="725">
        <v>5.039166230231458E-2</v>
      </c>
      <c r="P470" s="727"/>
      <c r="Q470" s="727"/>
      <c r="R470" s="231"/>
      <c r="W470" s="231"/>
      <c r="X470" s="231"/>
      <c r="Y470" s="231"/>
      <c r="Z470" s="231"/>
      <c r="AA470" s="231"/>
      <c r="AB470" s="231"/>
      <c r="AC470" s="231"/>
      <c r="AD470" s="231"/>
      <c r="AE470" s="231"/>
      <c r="AF470" s="231"/>
      <c r="AG470" s="231"/>
      <c r="AH470" s="231"/>
      <c r="AI470" s="231"/>
      <c r="AJ470" s="231"/>
      <c r="AK470" s="231"/>
      <c r="AL470" s="231"/>
      <c r="AM470" s="231"/>
      <c r="AN470" s="231"/>
      <c r="AO470" s="231"/>
      <c r="AP470" s="231"/>
      <c r="AQ470" s="231"/>
      <c r="AR470" s="231"/>
      <c r="AS470" s="231"/>
      <c r="AT470" s="231"/>
      <c r="AU470" s="231"/>
      <c r="AV470" s="231"/>
      <c r="AW470" s="231"/>
      <c r="AX470" s="231"/>
      <c r="AY470" s="231"/>
      <c r="AZ470" s="231"/>
      <c r="BB470" s="406"/>
      <c r="BW470" s="231"/>
      <c r="BX470" s="231"/>
      <c r="BY470" s="231"/>
      <c r="BZ470" s="231"/>
      <c r="CA470" s="231"/>
      <c r="CB470" s="231"/>
      <c r="CC470" s="231"/>
      <c r="CD470" s="231"/>
      <c r="CE470" s="231"/>
      <c r="CF470" s="231"/>
      <c r="CG470" s="231"/>
      <c r="CH470" s="231"/>
      <c r="CI470" s="231"/>
      <c r="CJ470" s="231"/>
      <c r="CK470" s="231"/>
      <c r="CL470" s="231"/>
      <c r="CM470" s="231"/>
      <c r="CN470" s="231"/>
      <c r="CO470" s="231"/>
      <c r="CP470" s="231"/>
      <c r="CQ470" s="231"/>
      <c r="CR470" s="231"/>
      <c r="CS470" s="231"/>
      <c r="CT470" s="231"/>
      <c r="CU470" s="231"/>
      <c r="CV470" s="231"/>
      <c r="CW470" s="231"/>
      <c r="CX470" s="231"/>
      <c r="CY470" s="231"/>
      <c r="CZ470" s="231"/>
    </row>
    <row r="471" s="230" customFormat="true" ht="25.15" customHeight="true" x14ac:dyDescent="0.2">
      <c r="A471" s="406"/>
      <c r="B471" s="406"/>
      <c r="C471" s="1316" t="s">
        <v>211</v>
      </c>
      <c r="D471" s="1317"/>
      <c r="E471" s="723">
        <v>0.19353657621671064</v>
      </c>
      <c r="F471" s="727"/>
      <c r="G471" s="727"/>
      <c r="H471" s="1345"/>
      <c r="I471" s="1345"/>
      <c r="J471" s="727"/>
      <c r="K471" s="727"/>
      <c r="L471" s="727"/>
      <c r="M471" s="1317" t="s">
        <v>222</v>
      </c>
      <c r="N471" s="1317"/>
      <c r="O471" s="725">
        <v>-4.4440209006046581E-2</v>
      </c>
      <c r="P471" s="727"/>
      <c r="Q471" s="727"/>
      <c r="R471" s="231"/>
      <c r="W471" s="231"/>
      <c r="X471" s="231"/>
      <c r="Y471" s="231"/>
      <c r="Z471" s="231"/>
      <c r="AA471" s="231"/>
      <c r="AB471" s="231"/>
      <c r="AC471" s="231"/>
      <c r="AD471" s="231"/>
      <c r="AE471" s="231"/>
      <c r="AF471" s="231"/>
      <c r="AG471" s="231"/>
      <c r="AH471" s="231"/>
      <c r="AI471" s="231"/>
      <c r="AJ471" s="231"/>
      <c r="AK471" s="231"/>
      <c r="AL471" s="231"/>
      <c r="AM471" s="231"/>
      <c r="AN471" s="231"/>
      <c r="AO471" s="231"/>
      <c r="AP471" s="231"/>
      <c r="AQ471" s="231"/>
      <c r="AR471" s="231"/>
      <c r="AS471" s="231"/>
      <c r="AT471" s="231"/>
      <c r="AU471" s="231"/>
      <c r="AV471" s="231"/>
      <c r="AW471" s="231"/>
      <c r="AX471" s="231"/>
      <c r="AY471" s="231"/>
      <c r="AZ471" s="231"/>
      <c r="BB471" s="406"/>
      <c r="BW471" s="231"/>
      <c r="BX471" s="231"/>
      <c r="BY471" s="231"/>
      <c r="BZ471" s="231"/>
      <c r="CA471" s="231"/>
      <c r="CB471" s="231"/>
      <c r="CC471" s="231"/>
      <c r="CD471" s="231"/>
      <c r="CE471" s="231"/>
      <c r="CF471" s="231"/>
      <c r="CG471" s="231"/>
      <c r="CH471" s="231"/>
      <c r="CI471" s="231"/>
      <c r="CJ471" s="231"/>
      <c r="CK471" s="231"/>
      <c r="CL471" s="231"/>
      <c r="CM471" s="231"/>
      <c r="CN471" s="231"/>
      <c r="CO471" s="231"/>
      <c r="CP471" s="231"/>
      <c r="CQ471" s="231"/>
      <c r="CR471" s="231"/>
      <c r="CS471" s="231"/>
      <c r="CT471" s="231"/>
      <c r="CU471" s="231"/>
      <c r="CV471" s="231"/>
      <c r="CW471" s="231"/>
      <c r="CX471" s="231"/>
      <c r="CY471" s="231"/>
      <c r="CZ471" s="231"/>
    </row>
    <row r="472" s="230" customFormat="true" ht="25.15" customHeight="true" x14ac:dyDescent="0.2">
      <c r="A472" s="406"/>
      <c r="B472" s="406"/>
      <c r="C472" s="1316" t="s">
        <v>264</v>
      </c>
      <c r="D472" s="1317"/>
      <c r="E472" s="723">
        <v>2.6352331994818571E-3</v>
      </c>
      <c r="F472" s="727"/>
      <c r="G472" s="727"/>
      <c r="H472" s="1345"/>
      <c r="I472" s="1345"/>
      <c r="J472" s="727"/>
      <c r="K472" s="727"/>
      <c r="L472" s="727"/>
      <c r="M472" s="1317" t="s">
        <v>280</v>
      </c>
      <c r="N472" s="1317"/>
      <c r="O472" s="725">
        <v>-4.4228160754340336E-2</v>
      </c>
      <c r="P472" s="727"/>
      <c r="Q472" s="727"/>
      <c r="R472" s="231"/>
      <c r="W472" s="231"/>
      <c r="X472" s="231"/>
      <c r="Y472" s="231"/>
      <c r="Z472" s="231"/>
      <c r="AA472" s="231"/>
      <c r="AB472" s="231"/>
      <c r="AC472" s="231"/>
      <c r="AD472" s="231"/>
      <c r="AE472" s="231"/>
      <c r="AF472" s="231"/>
      <c r="AG472" s="231"/>
      <c r="AH472" s="231"/>
      <c r="AI472" s="231"/>
      <c r="AJ472" s="231"/>
      <c r="AK472" s="231"/>
      <c r="AL472" s="231"/>
      <c r="AM472" s="231"/>
      <c r="AN472" s="231"/>
      <c r="AO472" s="231"/>
      <c r="AP472" s="231"/>
      <c r="AQ472" s="231"/>
      <c r="AR472" s="231"/>
      <c r="AS472" s="231"/>
      <c r="AT472" s="231"/>
      <c r="AU472" s="231"/>
      <c r="AV472" s="231"/>
      <c r="AW472" s="231"/>
      <c r="AX472" s="231"/>
      <c r="AY472" s="231"/>
      <c r="AZ472" s="231"/>
      <c r="BB472" s="406"/>
      <c r="BW472" s="231"/>
      <c r="BX472" s="231"/>
      <c r="BY472" s="231"/>
      <c r="BZ472" s="231"/>
      <c r="CA472" s="231"/>
      <c r="CB472" s="231"/>
      <c r="CC472" s="231"/>
      <c r="CD472" s="231"/>
      <c r="CE472" s="231"/>
      <c r="CF472" s="231"/>
      <c r="CG472" s="231"/>
      <c r="CH472" s="231"/>
      <c r="CI472" s="231"/>
      <c r="CJ472" s="231"/>
      <c r="CK472" s="231"/>
      <c r="CL472" s="231"/>
      <c r="CM472" s="231"/>
      <c r="CN472" s="231"/>
      <c r="CO472" s="231"/>
      <c r="CP472" s="231"/>
      <c r="CQ472" s="231"/>
      <c r="CR472" s="231"/>
      <c r="CS472" s="231"/>
      <c r="CT472" s="231"/>
      <c r="CU472" s="231"/>
      <c r="CV472" s="231"/>
      <c r="CW472" s="231"/>
      <c r="CX472" s="231"/>
      <c r="CY472" s="231"/>
      <c r="CZ472" s="231"/>
    </row>
    <row r="473" s="230" customFormat="true" ht="25.15" customHeight="true" x14ac:dyDescent="0.2">
      <c r="A473" s="406"/>
      <c r="B473" s="406"/>
      <c r="C473" s="1316" t="s">
        <v>228</v>
      </c>
      <c r="D473" s="1317"/>
      <c r="E473" s="723">
        <v>9.1250628354977048E-2</v>
      </c>
      <c r="F473" s="727"/>
      <c r="G473" s="727"/>
      <c r="H473" s="1345"/>
      <c r="I473" s="1345"/>
      <c r="J473" s="727"/>
      <c r="K473" s="727"/>
      <c r="L473" s="727"/>
      <c r="M473" s="1317" t="s">
        <v>266</v>
      </c>
      <c r="N473" s="1317"/>
      <c r="O473" s="725">
        <v>4.3654343638402718E-2</v>
      </c>
      <c r="P473" s="727"/>
      <c r="Q473" s="727"/>
      <c r="R473" s="231"/>
      <c r="W473" s="231"/>
      <c r="X473" s="231"/>
      <c r="Y473" s="231"/>
      <c r="Z473" s="231"/>
      <c r="AA473" s="231"/>
      <c r="AB473" s="231"/>
      <c r="AC473" s="231"/>
      <c r="AD473" s="231"/>
      <c r="AE473" s="231"/>
      <c r="AF473" s="231"/>
      <c r="AG473" s="231"/>
      <c r="AH473" s="231"/>
      <c r="AI473" s="231"/>
      <c r="AJ473" s="231"/>
      <c r="AK473" s="231"/>
      <c r="AL473" s="231"/>
      <c r="AM473" s="231"/>
      <c r="AN473" s="231"/>
      <c r="AO473" s="231"/>
      <c r="AP473" s="231"/>
      <c r="AQ473" s="231"/>
      <c r="AR473" s="231"/>
      <c r="AS473" s="231"/>
      <c r="AT473" s="231"/>
      <c r="AU473" s="231"/>
      <c r="AV473" s="231"/>
      <c r="AW473" s="231"/>
      <c r="AX473" s="231"/>
      <c r="AY473" s="231"/>
      <c r="AZ473" s="231"/>
      <c r="BB473" s="406"/>
      <c r="BW473" s="231"/>
      <c r="BX473" s="231"/>
      <c r="BY473" s="231"/>
      <c r="BZ473" s="231"/>
      <c r="CA473" s="231"/>
      <c r="CB473" s="231"/>
      <c r="CC473" s="231"/>
      <c r="CD473" s="231"/>
      <c r="CE473" s="231"/>
      <c r="CF473" s="231"/>
      <c r="CG473" s="231"/>
      <c r="CH473" s="231"/>
      <c r="CI473" s="231"/>
      <c r="CJ473" s="231"/>
      <c r="CK473" s="231"/>
      <c r="CL473" s="231"/>
      <c r="CM473" s="231"/>
      <c r="CN473" s="231"/>
      <c r="CO473" s="231"/>
      <c r="CP473" s="231"/>
      <c r="CQ473" s="231"/>
      <c r="CR473" s="231"/>
      <c r="CS473" s="231"/>
      <c r="CT473" s="231"/>
      <c r="CU473" s="231"/>
      <c r="CV473" s="231"/>
      <c r="CW473" s="231"/>
      <c r="CX473" s="231"/>
      <c r="CY473" s="231"/>
      <c r="CZ473" s="231"/>
    </row>
    <row r="474" s="230" customFormat="true" ht="25.15" customHeight="true" x14ac:dyDescent="0.2">
      <c r="A474" s="406"/>
      <c r="B474" s="406"/>
      <c r="C474" s="1316" t="s">
        <v>265</v>
      </c>
      <c r="D474" s="1317"/>
      <c r="E474" s="723">
        <v>4.3144831370053681E-4</v>
      </c>
      <c r="F474" s="727"/>
      <c r="G474" s="727"/>
      <c r="H474" s="1317" t="s">
        <v>275</v>
      </c>
      <c r="I474" s="1317"/>
      <c r="J474" s="1317"/>
      <c r="K474" s="727"/>
      <c r="L474" s="727"/>
      <c r="M474" s="1317" t="s">
        <v>259</v>
      </c>
      <c r="N474" s="1317"/>
      <c r="O474" s="725">
        <v>3.9791447354487045E-2</v>
      </c>
      <c r="P474" s="727"/>
      <c r="Q474" s="727"/>
      <c r="R474" s="231"/>
      <c r="W474" s="231"/>
      <c r="X474" s="231"/>
      <c r="Y474" s="231"/>
      <c r="Z474" s="231"/>
      <c r="AA474" s="231"/>
      <c r="AB474" s="231"/>
      <c r="AC474" s="231"/>
      <c r="AD474" s="231"/>
      <c r="AE474" s="231"/>
      <c r="AF474" s="231"/>
      <c r="AG474" s="231"/>
      <c r="AH474" s="231"/>
      <c r="AI474" s="231"/>
      <c r="AJ474" s="231"/>
      <c r="AK474" s="231"/>
      <c r="AL474" s="231"/>
      <c r="AM474" s="231"/>
      <c r="AN474" s="231"/>
      <c r="AO474" s="231"/>
      <c r="AP474" s="231"/>
      <c r="AQ474" s="231"/>
      <c r="AR474" s="231"/>
      <c r="AS474" s="231"/>
      <c r="AT474" s="231"/>
      <c r="AU474" s="231"/>
      <c r="AV474" s="231"/>
      <c r="AW474" s="231"/>
      <c r="AX474" s="231"/>
      <c r="AY474" s="231"/>
      <c r="AZ474" s="231"/>
      <c r="BB474" s="406"/>
      <c r="BW474" s="231"/>
      <c r="BX474" s="231"/>
      <c r="BY474" s="231"/>
      <c r="BZ474" s="231"/>
      <c r="CA474" s="231"/>
      <c r="CB474" s="231"/>
      <c r="CC474" s="231"/>
      <c r="CD474" s="231"/>
      <c r="CE474" s="231"/>
      <c r="CF474" s="231"/>
      <c r="CG474" s="231"/>
      <c r="CH474" s="231"/>
      <c r="CI474" s="231"/>
      <c r="CJ474" s="231"/>
      <c r="CK474" s="231"/>
      <c r="CL474" s="231"/>
      <c r="CM474" s="231"/>
      <c r="CN474" s="231"/>
      <c r="CO474" s="231"/>
      <c r="CP474" s="231"/>
      <c r="CQ474" s="231"/>
      <c r="CR474" s="231"/>
      <c r="CS474" s="231"/>
      <c r="CT474" s="231"/>
      <c r="CU474" s="231"/>
      <c r="CV474" s="231"/>
      <c r="CW474" s="231"/>
      <c r="CX474" s="231"/>
      <c r="CY474" s="231"/>
      <c r="CZ474" s="231"/>
    </row>
    <row r="475" s="230" customFormat="true" ht="25.15" customHeight="true" x14ac:dyDescent="0.2">
      <c r="A475" s="406"/>
      <c r="B475" s="406"/>
      <c r="C475" s="1316" t="s">
        <v>257</v>
      </c>
      <c r="D475" s="1317"/>
      <c r="E475" s="730">
        <v>3.4067593192587695E-8</v>
      </c>
      <c r="F475" s="727"/>
      <c r="G475" s="727"/>
      <c r="H475" s="1317" t="s">
        <v>191</v>
      </c>
      <c r="I475" s="1317"/>
      <c r="J475" s="731" t="s">
        <v>277</v>
      </c>
      <c r="K475" s="727"/>
      <c r="L475" s="727"/>
      <c r="M475" s="1317" t="s">
        <v>194</v>
      </c>
      <c r="N475" s="1317"/>
      <c r="O475" s="725">
        <v>-2.9303070422370035E-2</v>
      </c>
      <c r="P475" s="727"/>
      <c r="Q475" s="727"/>
      <c r="R475" s="231"/>
      <c r="W475" s="231"/>
      <c r="X475" s="231"/>
      <c r="Y475" s="231"/>
      <c r="Z475" s="231"/>
      <c r="AA475" s="231"/>
      <c r="AB475" s="231"/>
      <c r="AC475" s="231"/>
      <c r="AD475" s="231"/>
      <c r="AE475" s="231"/>
      <c r="AF475" s="231"/>
      <c r="AG475" s="231"/>
      <c r="AH475" s="231"/>
      <c r="AI475" s="231"/>
      <c r="AJ475" s="231"/>
      <c r="AK475" s="231"/>
      <c r="AL475" s="231"/>
      <c r="AM475" s="231"/>
      <c r="AN475" s="231"/>
      <c r="AO475" s="231"/>
      <c r="AP475" s="231"/>
      <c r="AQ475" s="231"/>
      <c r="AR475" s="231"/>
      <c r="AS475" s="231"/>
      <c r="AT475" s="231"/>
      <c r="AU475" s="231"/>
      <c r="AV475" s="231"/>
      <c r="AW475" s="231"/>
      <c r="AX475" s="231"/>
      <c r="AY475" s="231"/>
      <c r="AZ475" s="231"/>
      <c r="BB475" s="406"/>
      <c r="BW475" s="231"/>
      <c r="BX475" s="231"/>
      <c r="BY475" s="231"/>
      <c r="BZ475" s="231"/>
      <c r="CA475" s="231"/>
      <c r="CB475" s="231"/>
      <c r="CC475" s="231"/>
      <c r="CD475" s="231"/>
      <c r="CE475" s="231"/>
      <c r="CF475" s="231"/>
      <c r="CG475" s="231"/>
      <c r="CH475" s="231"/>
      <c r="CI475" s="231"/>
      <c r="CJ475" s="231"/>
      <c r="CK475" s="231"/>
      <c r="CL475" s="231"/>
      <c r="CM475" s="231"/>
      <c r="CN475" s="231"/>
      <c r="CO475" s="231"/>
      <c r="CP475" s="231"/>
      <c r="CQ475" s="231"/>
      <c r="CR475" s="231"/>
      <c r="CS475" s="231"/>
      <c r="CT475" s="231"/>
      <c r="CU475" s="231"/>
      <c r="CV475" s="231"/>
      <c r="CW475" s="231"/>
      <c r="CX475" s="231"/>
      <c r="CY475" s="231"/>
      <c r="CZ475" s="231"/>
    </row>
    <row r="476" s="230" customFormat="true" ht="25.15" customHeight="true" x14ac:dyDescent="0.2">
      <c r="A476" s="406"/>
      <c r="B476" s="406"/>
      <c r="C476" s="1316" t="s">
        <v>266</v>
      </c>
      <c r="D476" s="1317"/>
      <c r="E476" s="723">
        <v>1.458091830305744E-3</v>
      </c>
      <c r="F476" s="727"/>
      <c r="G476" s="727"/>
      <c r="H476" s="1317" t="s">
        <v>232</v>
      </c>
      <c r="I476" s="1317"/>
      <c r="J476" s="721">
        <v>4.6904366994287357E-2</v>
      </c>
      <c r="K476" s="727"/>
      <c r="L476" s="727"/>
      <c r="M476" s="1317" t="s">
        <v>281</v>
      </c>
      <c r="N476" s="1317"/>
      <c r="O476" s="725">
        <v>-2.6706457170105724E-2</v>
      </c>
      <c r="P476" s="727"/>
      <c r="Q476" s="727"/>
      <c r="R476" s="231"/>
      <c r="W476" s="231"/>
      <c r="X476" s="231"/>
      <c r="Y476" s="231"/>
      <c r="Z476" s="231"/>
      <c r="AA476" s="231"/>
      <c r="AB476" s="231"/>
      <c r="AC476" s="231"/>
      <c r="AD476" s="231"/>
      <c r="AE476" s="231"/>
      <c r="AF476" s="231"/>
      <c r="AG476" s="231"/>
      <c r="AH476" s="231"/>
      <c r="AI476" s="231"/>
      <c r="AJ476" s="231"/>
      <c r="AK476" s="231"/>
      <c r="AL476" s="231"/>
      <c r="AM476" s="231"/>
      <c r="AN476" s="231"/>
      <c r="AO476" s="231"/>
      <c r="AP476" s="231"/>
      <c r="AQ476" s="231"/>
      <c r="AR476" s="231"/>
      <c r="AS476" s="231"/>
      <c r="AT476" s="231"/>
      <c r="AU476" s="231"/>
      <c r="AV476" s="231"/>
      <c r="AW476" s="231"/>
      <c r="AX476" s="231"/>
      <c r="AY476" s="231"/>
      <c r="AZ476" s="231"/>
      <c r="BB476" s="406"/>
      <c r="BW476" s="231"/>
      <c r="BX476" s="231"/>
      <c r="BY476" s="231"/>
      <c r="BZ476" s="231"/>
      <c r="CA476" s="231"/>
      <c r="CB476" s="231"/>
      <c r="CC476" s="231"/>
      <c r="CD476" s="231"/>
      <c r="CE476" s="231"/>
      <c r="CF476" s="231"/>
      <c r="CG476" s="231"/>
      <c r="CH476" s="231"/>
      <c r="CI476" s="231"/>
      <c r="CJ476" s="231"/>
      <c r="CK476" s="231"/>
      <c r="CL476" s="231"/>
      <c r="CM476" s="231"/>
      <c r="CN476" s="231"/>
      <c r="CO476" s="231"/>
      <c r="CP476" s="231"/>
      <c r="CQ476" s="231"/>
      <c r="CR476" s="231"/>
      <c r="CS476" s="231"/>
      <c r="CT476" s="231"/>
      <c r="CU476" s="231"/>
      <c r="CV476" s="231"/>
      <c r="CW476" s="231"/>
      <c r="CX476" s="231"/>
      <c r="CY476" s="231"/>
      <c r="CZ476" s="231"/>
    </row>
    <row r="477" s="230" customFormat="true" ht="25.15" customHeight="true" x14ac:dyDescent="0.2">
      <c r="A477" s="406"/>
      <c r="B477" s="406"/>
      <c r="C477" s="1316" t="s">
        <v>230</v>
      </c>
      <c r="D477" s="1317"/>
      <c r="E477" s="723">
        <v>7.1610236704054739E-2</v>
      </c>
      <c r="F477" s="727"/>
      <c r="G477" s="727"/>
      <c r="H477" s="1317" t="s">
        <v>222</v>
      </c>
      <c r="I477" s="1317"/>
      <c r="J477" s="724">
        <v>0.13180353670660769</v>
      </c>
      <c r="K477" s="727"/>
      <c r="L477" s="727"/>
      <c r="M477" s="1317" t="s">
        <v>265</v>
      </c>
      <c r="N477" s="1317"/>
      <c r="O477" s="725">
        <v>-2.1797406964347867E-2</v>
      </c>
      <c r="P477" s="727"/>
      <c r="Q477" s="727"/>
      <c r="R477" s="231"/>
      <c r="W477" s="231"/>
      <c r="X477" s="231"/>
      <c r="Y477" s="231"/>
      <c r="Z477" s="231"/>
      <c r="AA477" s="231"/>
      <c r="AB477" s="231"/>
      <c r="AC477" s="231"/>
      <c r="AD477" s="231"/>
      <c r="AE477" s="231"/>
      <c r="AF477" s="231"/>
      <c r="AG477" s="231"/>
      <c r="AH477" s="231"/>
      <c r="AI477" s="231"/>
      <c r="AJ477" s="231"/>
      <c r="AK477" s="231"/>
      <c r="AL477" s="231"/>
      <c r="AM477" s="231"/>
      <c r="AN477" s="231"/>
      <c r="AO477" s="231"/>
      <c r="AP477" s="231"/>
      <c r="AQ477" s="231"/>
      <c r="AR477" s="231"/>
      <c r="AS477" s="231"/>
      <c r="AT477" s="231"/>
      <c r="AU477" s="231"/>
      <c r="AV477" s="231"/>
      <c r="AW477" s="231"/>
      <c r="AX477" s="231"/>
      <c r="AY477" s="231"/>
      <c r="AZ477" s="231"/>
      <c r="BB477" s="406"/>
      <c r="BW477" s="231"/>
      <c r="BX477" s="231"/>
      <c r="BY477" s="231"/>
      <c r="BZ477" s="231"/>
      <c r="CA477" s="231"/>
      <c r="CB477" s="231"/>
      <c r="CC477" s="231"/>
      <c r="CD477" s="231"/>
      <c r="CE477" s="231"/>
      <c r="CF477" s="231"/>
      <c r="CG477" s="231"/>
      <c r="CH477" s="231"/>
      <c r="CI477" s="231"/>
      <c r="CJ477" s="231"/>
      <c r="CK477" s="231"/>
      <c r="CL477" s="231"/>
      <c r="CM477" s="231"/>
      <c r="CN477" s="231"/>
      <c r="CO477" s="231"/>
      <c r="CP477" s="231"/>
      <c r="CQ477" s="231"/>
      <c r="CR477" s="231"/>
      <c r="CS477" s="231"/>
      <c r="CT477" s="231"/>
      <c r="CU477" s="231"/>
      <c r="CV477" s="231"/>
      <c r="CW477" s="231"/>
      <c r="CX477" s="231"/>
      <c r="CY477" s="231"/>
      <c r="CZ477" s="231"/>
    </row>
    <row r="478" s="230" customFormat="true" ht="25.15" customHeight="true" x14ac:dyDescent="0.2">
      <c r="A478" s="406"/>
      <c r="B478" s="406"/>
      <c r="C478" s="1316" t="s">
        <v>253</v>
      </c>
      <c r="D478" s="1317"/>
      <c r="E478" s="723">
        <v>1.1172043518553465E-2</v>
      </c>
      <c r="F478" s="727"/>
      <c r="G478" s="727"/>
      <c r="H478" s="1317" t="s">
        <v>245</v>
      </c>
      <c r="I478" s="1317"/>
      <c r="J478" s="724">
        <v>1.521228013356299E-2</v>
      </c>
      <c r="K478" s="727"/>
      <c r="L478" s="727"/>
      <c r="M478" s="1317" t="s">
        <v>269</v>
      </c>
      <c r="N478" s="1317"/>
      <c r="O478" s="725">
        <v>-2.0747458485580957E-2</v>
      </c>
      <c r="P478" s="727"/>
      <c r="Q478" s="727"/>
      <c r="R478" s="231"/>
      <c r="W478" s="231"/>
      <c r="X478" s="231"/>
      <c r="Y478" s="231"/>
      <c r="Z478" s="231"/>
      <c r="AA478" s="231"/>
      <c r="AB478" s="231"/>
      <c r="AC478" s="231"/>
      <c r="AD478" s="231"/>
      <c r="AE478" s="231"/>
      <c r="AF478" s="231"/>
      <c r="AG478" s="231"/>
      <c r="AH478" s="231"/>
      <c r="AI478" s="231"/>
      <c r="AJ478" s="231"/>
      <c r="AK478" s="231"/>
      <c r="AL478" s="231"/>
      <c r="AM478" s="231"/>
      <c r="AN478" s="231"/>
      <c r="AO478" s="231"/>
      <c r="AP478" s="231"/>
      <c r="AQ478" s="231"/>
      <c r="AR478" s="231"/>
      <c r="AS478" s="231"/>
      <c r="AT478" s="231"/>
      <c r="AU478" s="231"/>
      <c r="AV478" s="231"/>
      <c r="AW478" s="231"/>
      <c r="AX478" s="231"/>
      <c r="AY478" s="231"/>
      <c r="AZ478" s="231"/>
      <c r="BB478" s="406"/>
      <c r="BW478" s="231"/>
      <c r="BX478" s="231"/>
      <c r="BY478" s="231"/>
      <c r="BZ478" s="231"/>
      <c r="CA478" s="231"/>
      <c r="CB478" s="231"/>
      <c r="CC478" s="231"/>
      <c r="CD478" s="231"/>
      <c r="CE478" s="231"/>
      <c r="CF478" s="231"/>
      <c r="CG478" s="231"/>
      <c r="CH478" s="231"/>
      <c r="CI478" s="231"/>
      <c r="CJ478" s="231"/>
      <c r="CK478" s="231"/>
      <c r="CL478" s="231"/>
      <c r="CM478" s="231"/>
      <c r="CN478" s="231"/>
      <c r="CO478" s="231"/>
      <c r="CP478" s="231"/>
      <c r="CQ478" s="231"/>
      <c r="CR478" s="231"/>
      <c r="CS478" s="231"/>
      <c r="CT478" s="231"/>
      <c r="CU478" s="231"/>
      <c r="CV478" s="231"/>
      <c r="CW478" s="231"/>
      <c r="CX478" s="231"/>
      <c r="CY478" s="231"/>
      <c r="CZ478" s="231"/>
    </row>
    <row r="479" s="230" customFormat="true" ht="25.15" customHeight="true" x14ac:dyDescent="0.2">
      <c r="A479" s="406"/>
      <c r="B479" s="406"/>
      <c r="C479" s="1316" t="s">
        <v>258</v>
      </c>
      <c r="D479" s="1317"/>
      <c r="E479" s="723">
        <v>3.8334467708285979E-3</v>
      </c>
      <c r="F479" s="727"/>
      <c r="G479" s="727"/>
      <c r="H479" s="1317" t="s">
        <v>211</v>
      </c>
      <c r="I479" s="1317"/>
      <c r="J479" s="724">
        <v>0.21194853020716012</v>
      </c>
      <c r="K479" s="727"/>
      <c r="L479" s="727"/>
      <c r="M479" s="1317" t="s">
        <v>282</v>
      </c>
      <c r="N479" s="1317"/>
      <c r="O479" s="725">
        <v>-2.0577694759939858E-2</v>
      </c>
      <c r="P479" s="727"/>
      <c r="Q479" s="727"/>
      <c r="R479" s="231"/>
      <c r="W479" s="231"/>
      <c r="X479" s="231"/>
      <c r="Y479" s="231"/>
      <c r="Z479" s="231"/>
      <c r="AA479" s="231"/>
      <c r="AB479" s="231"/>
      <c r="AC479" s="231"/>
      <c r="AD479" s="231"/>
      <c r="AE479" s="231"/>
      <c r="AF479" s="231"/>
      <c r="AG479" s="231"/>
      <c r="AH479" s="231"/>
      <c r="AI479" s="231"/>
      <c r="AJ479" s="231"/>
      <c r="AK479" s="231"/>
      <c r="AL479" s="231"/>
      <c r="AM479" s="231"/>
      <c r="AN479" s="231"/>
      <c r="AO479" s="231"/>
      <c r="AP479" s="231"/>
      <c r="AQ479" s="231"/>
      <c r="AR479" s="231"/>
      <c r="AS479" s="231"/>
      <c r="AT479" s="231"/>
      <c r="AU479" s="231"/>
      <c r="AV479" s="231"/>
      <c r="AW479" s="231"/>
      <c r="AX479" s="231"/>
      <c r="AY479" s="231"/>
      <c r="AZ479" s="231"/>
      <c r="BB479" s="406"/>
      <c r="BW479" s="231"/>
      <c r="BX479" s="231"/>
      <c r="BY479" s="231"/>
      <c r="BZ479" s="231"/>
      <c r="CA479" s="231"/>
      <c r="CB479" s="231"/>
      <c r="CC479" s="231"/>
      <c r="CD479" s="231"/>
      <c r="CE479" s="231"/>
      <c r="CF479" s="231"/>
      <c r="CG479" s="231"/>
      <c r="CH479" s="231"/>
      <c r="CI479" s="231"/>
      <c r="CJ479" s="231"/>
      <c r="CK479" s="231"/>
      <c r="CL479" s="231"/>
      <c r="CM479" s="231"/>
      <c r="CN479" s="231"/>
      <c r="CO479" s="231"/>
      <c r="CP479" s="231"/>
      <c r="CQ479" s="231"/>
      <c r="CR479" s="231"/>
      <c r="CS479" s="231"/>
      <c r="CT479" s="231"/>
      <c r="CU479" s="231"/>
      <c r="CV479" s="231"/>
      <c r="CW479" s="231"/>
      <c r="CX479" s="231"/>
      <c r="CY479" s="231"/>
      <c r="CZ479" s="231"/>
    </row>
    <row r="480" s="230" customFormat="true" ht="25.15" customHeight="true" x14ac:dyDescent="0.2">
      <c r="A480" s="406"/>
      <c r="B480" s="406"/>
      <c r="C480" s="1316" t="s">
        <v>240</v>
      </c>
      <c r="D480" s="1317"/>
      <c r="E480" s="723">
        <v>2.3840015911778194E-2</v>
      </c>
      <c r="F480" s="727"/>
      <c r="G480" s="727"/>
      <c r="H480" s="1317" t="s">
        <v>264</v>
      </c>
      <c r="I480" s="1317"/>
      <c r="J480" s="724">
        <v>1.9449313247500927E-3</v>
      </c>
      <c r="K480" s="727"/>
      <c r="L480" s="727"/>
      <c r="M480" s="1317" t="s">
        <v>283</v>
      </c>
      <c r="N480" s="1317"/>
      <c r="O480" s="725">
        <v>-1.8830088517695596E-2</v>
      </c>
      <c r="P480" s="727"/>
      <c r="Q480" s="727"/>
      <c r="R480" s="231"/>
      <c r="W480" s="231"/>
      <c r="X480" s="231"/>
      <c r="Y480" s="231"/>
      <c r="Z480" s="231"/>
      <c r="AA480" s="231"/>
      <c r="AB480" s="231"/>
      <c r="AC480" s="231"/>
      <c r="AD480" s="231"/>
      <c r="AE480" s="231"/>
      <c r="AF480" s="231"/>
      <c r="AG480" s="231"/>
      <c r="AH480" s="231"/>
      <c r="AI480" s="231"/>
      <c r="AJ480" s="231"/>
      <c r="AK480" s="231"/>
      <c r="AL480" s="231"/>
      <c r="AM480" s="231"/>
      <c r="AN480" s="231"/>
      <c r="AO480" s="231"/>
      <c r="AP480" s="231"/>
      <c r="AQ480" s="231"/>
      <c r="AR480" s="231"/>
      <c r="AS480" s="231"/>
      <c r="AT480" s="231"/>
      <c r="AU480" s="231"/>
      <c r="AV480" s="231"/>
      <c r="AW480" s="231"/>
      <c r="AX480" s="231"/>
      <c r="AY480" s="231"/>
      <c r="AZ480" s="231"/>
      <c r="BB480" s="406"/>
      <c r="BW480" s="231"/>
      <c r="BX480" s="231"/>
      <c r="BY480" s="231"/>
      <c r="BZ480" s="231"/>
      <c r="CA480" s="231"/>
      <c r="CB480" s="231"/>
      <c r="CC480" s="231"/>
      <c r="CD480" s="231"/>
      <c r="CE480" s="231"/>
      <c r="CF480" s="231"/>
      <c r="CG480" s="231"/>
      <c r="CH480" s="231"/>
      <c r="CI480" s="231"/>
      <c r="CJ480" s="231"/>
      <c r="CK480" s="231"/>
      <c r="CL480" s="231"/>
      <c r="CM480" s="231"/>
      <c r="CN480" s="231"/>
      <c r="CO480" s="231"/>
      <c r="CP480" s="231"/>
      <c r="CQ480" s="231"/>
      <c r="CR480" s="231"/>
      <c r="CS480" s="231"/>
      <c r="CT480" s="231"/>
      <c r="CU480" s="231"/>
      <c r="CV480" s="231"/>
      <c r="CW480" s="231"/>
      <c r="CX480" s="231"/>
      <c r="CY480" s="231"/>
      <c r="CZ480" s="231"/>
    </row>
    <row r="481" s="230" customFormat="true" ht="25.15" customHeight="true" x14ac:dyDescent="0.2">
      <c r="A481" s="406"/>
      <c r="B481" s="406"/>
      <c r="C481" s="1316" t="s">
        <v>229</v>
      </c>
      <c r="D481" s="1317"/>
      <c r="E481" s="723">
        <v>7.3128584967305232E-2</v>
      </c>
      <c r="F481" s="727"/>
      <c r="G481" s="727"/>
      <c r="H481" s="1317" t="s">
        <v>228</v>
      </c>
      <c r="I481" s="1317"/>
      <c r="J481" s="724">
        <v>0.11528809376838613</v>
      </c>
      <c r="K481" s="727"/>
      <c r="L481" s="727"/>
      <c r="M481" s="1317" t="s">
        <v>257</v>
      </c>
      <c r="N481" s="1317"/>
      <c r="O481" s="725">
        <v>1.7680363991650769E-2</v>
      </c>
      <c r="P481" s="727"/>
      <c r="Q481" s="727"/>
      <c r="R481" s="231"/>
      <c r="W481" s="231"/>
      <c r="X481" s="231"/>
      <c r="Y481" s="231"/>
      <c r="Z481" s="231"/>
      <c r="AA481" s="231"/>
      <c r="AB481" s="231"/>
      <c r="AC481" s="231"/>
      <c r="AD481" s="231"/>
      <c r="AE481" s="231"/>
      <c r="AF481" s="231"/>
      <c r="AG481" s="231"/>
      <c r="AH481" s="231"/>
      <c r="AI481" s="231"/>
      <c r="AJ481" s="231"/>
      <c r="AK481" s="231"/>
      <c r="AL481" s="231"/>
      <c r="AM481" s="231"/>
      <c r="AN481" s="231"/>
      <c r="AO481" s="231"/>
      <c r="AP481" s="231"/>
      <c r="AQ481" s="231"/>
      <c r="AR481" s="231"/>
      <c r="AS481" s="231"/>
      <c r="AT481" s="231"/>
      <c r="AU481" s="231"/>
      <c r="AV481" s="231"/>
      <c r="AW481" s="231"/>
      <c r="AX481" s="231"/>
      <c r="AY481" s="231"/>
      <c r="AZ481" s="231"/>
      <c r="BB481" s="406"/>
      <c r="BW481" s="231"/>
      <c r="BX481" s="231"/>
      <c r="BY481" s="231"/>
      <c r="BZ481" s="231"/>
      <c r="CA481" s="231"/>
      <c r="CB481" s="231"/>
      <c r="CC481" s="231"/>
      <c r="CD481" s="231"/>
      <c r="CE481" s="231"/>
      <c r="CF481" s="231"/>
      <c r="CG481" s="231"/>
      <c r="CH481" s="231"/>
      <c r="CI481" s="231"/>
      <c r="CJ481" s="231"/>
      <c r="CK481" s="231"/>
      <c r="CL481" s="231"/>
      <c r="CM481" s="231"/>
      <c r="CN481" s="231"/>
      <c r="CO481" s="231"/>
      <c r="CP481" s="231"/>
      <c r="CQ481" s="231"/>
      <c r="CR481" s="231"/>
      <c r="CS481" s="231"/>
      <c r="CT481" s="231"/>
      <c r="CU481" s="231"/>
      <c r="CV481" s="231"/>
      <c r="CW481" s="231"/>
      <c r="CX481" s="231"/>
      <c r="CY481" s="231"/>
      <c r="CZ481" s="231"/>
    </row>
    <row r="482" s="230" customFormat="true" ht="25.15" customHeight="true" x14ac:dyDescent="0.2">
      <c r="A482" s="406"/>
      <c r="B482" s="406"/>
      <c r="C482" s="1316" t="s">
        <v>252</v>
      </c>
      <c r="D482" s="1317"/>
      <c r="E482" s="723">
        <v>7.518643954133152E-3</v>
      </c>
      <c r="F482" s="727"/>
      <c r="G482" s="727"/>
      <c r="H482" s="1317" t="s">
        <v>265</v>
      </c>
      <c r="I482" s="1317"/>
      <c r="J482" s="724">
        <v>1.0537520959364773E-2</v>
      </c>
      <c r="K482" s="727"/>
      <c r="L482" s="727"/>
      <c r="M482" s="1317" t="s">
        <v>284</v>
      </c>
      <c r="N482" s="1317"/>
      <c r="O482" s="725">
        <v>-9.1499672821873015E-3</v>
      </c>
      <c r="P482" s="727"/>
      <c r="Q482" s="727"/>
      <c r="R482" s="231"/>
      <c r="W482" s="231"/>
      <c r="X482" s="231"/>
      <c r="Y482" s="231"/>
      <c r="Z482" s="231"/>
      <c r="AA482" s="231"/>
      <c r="AB482" s="231"/>
      <c r="AC482" s="231"/>
      <c r="AD482" s="231"/>
      <c r="AE482" s="231"/>
      <c r="AF482" s="231"/>
      <c r="AG482" s="231"/>
      <c r="AH482" s="231"/>
      <c r="AI482" s="231"/>
      <c r="AJ482" s="231"/>
      <c r="AK482" s="231"/>
      <c r="AL482" s="231"/>
      <c r="AM482" s="231"/>
      <c r="AN482" s="231"/>
      <c r="AO482" s="231"/>
      <c r="AP482" s="231"/>
      <c r="AQ482" s="231"/>
      <c r="AR482" s="231"/>
      <c r="AS482" s="231"/>
      <c r="AT482" s="231"/>
      <c r="AU482" s="231"/>
      <c r="AV482" s="231"/>
      <c r="AW482" s="231"/>
      <c r="AX482" s="231"/>
      <c r="AY482" s="231"/>
      <c r="AZ482" s="231"/>
      <c r="BB482" s="406"/>
      <c r="BW482" s="231"/>
      <c r="BX482" s="231"/>
      <c r="BY482" s="231"/>
      <c r="BZ482" s="231"/>
      <c r="CA482" s="231"/>
      <c r="CB482" s="231"/>
      <c r="CC482" s="231"/>
      <c r="CD482" s="231"/>
      <c r="CE482" s="231"/>
      <c r="CF482" s="231"/>
      <c r="CG482" s="231"/>
      <c r="CH482" s="231"/>
      <c r="CI482" s="231"/>
      <c r="CJ482" s="231"/>
      <c r="CK482" s="231"/>
      <c r="CL482" s="231"/>
      <c r="CM482" s="231"/>
      <c r="CN482" s="231"/>
      <c r="CO482" s="231"/>
      <c r="CP482" s="231"/>
      <c r="CQ482" s="231"/>
      <c r="CR482" s="231"/>
      <c r="CS482" s="231"/>
      <c r="CT482" s="231"/>
      <c r="CU482" s="231"/>
      <c r="CV482" s="231"/>
      <c r="CW482" s="231"/>
      <c r="CX482" s="231"/>
      <c r="CY482" s="231"/>
      <c r="CZ482" s="231"/>
    </row>
    <row r="483" s="230" customFormat="true" ht="25.15" customHeight="true" x14ac:dyDescent="0.2">
      <c r="A483" s="406"/>
      <c r="B483" s="406"/>
      <c r="C483" s="1316" t="s">
        <v>251</v>
      </c>
      <c r="D483" s="1317"/>
      <c r="E483" s="723">
        <v>1.1227909660556395E-2</v>
      </c>
      <c r="F483" s="727"/>
      <c r="G483" s="727"/>
      <c r="H483" s="1317" t="s">
        <v>269</v>
      </c>
      <c r="I483" s="1317"/>
      <c r="J483" s="724">
        <v>3.8437339485658862E-3</v>
      </c>
      <c r="K483" s="727"/>
      <c r="L483" s="727"/>
      <c r="M483" s="1317" t="s">
        <v>268</v>
      </c>
      <c r="N483" s="1317"/>
      <c r="O483" s="732">
        <v>2.8642892905913525E-3</v>
      </c>
      <c r="P483" s="727"/>
      <c r="Q483" s="727"/>
      <c r="R483" s="231"/>
      <c r="W483" s="231"/>
      <c r="X483" s="231"/>
      <c r="Y483" s="231"/>
      <c r="Z483" s="231"/>
      <c r="AA483" s="231"/>
      <c r="AB483" s="231"/>
      <c r="AC483" s="231"/>
      <c r="AD483" s="231"/>
      <c r="AE483" s="231"/>
      <c r="AF483" s="231"/>
      <c r="AG483" s="231"/>
      <c r="AH483" s="231"/>
      <c r="AI483" s="231"/>
      <c r="AJ483" s="231"/>
      <c r="AK483" s="231"/>
      <c r="AL483" s="231"/>
      <c r="AM483" s="231"/>
      <c r="AN483" s="231"/>
      <c r="AO483" s="231"/>
      <c r="AP483" s="231"/>
      <c r="AQ483" s="231"/>
      <c r="AR483" s="231"/>
      <c r="AS483" s="231"/>
      <c r="AT483" s="231"/>
      <c r="AU483" s="231"/>
      <c r="AV483" s="231"/>
      <c r="AW483" s="231"/>
      <c r="AX483" s="231"/>
      <c r="AY483" s="231"/>
      <c r="AZ483" s="231"/>
      <c r="BB483" s="406"/>
      <c r="BW483" s="231"/>
      <c r="BX483" s="231"/>
      <c r="BY483" s="231"/>
      <c r="BZ483" s="231"/>
      <c r="CA483" s="231"/>
      <c r="CB483" s="231"/>
      <c r="CC483" s="231"/>
      <c r="CD483" s="231"/>
      <c r="CE483" s="231"/>
      <c r="CF483" s="231"/>
      <c r="CG483" s="231"/>
      <c r="CH483" s="231"/>
      <c r="CI483" s="231"/>
      <c r="CJ483" s="231"/>
      <c r="CK483" s="231"/>
      <c r="CL483" s="231"/>
      <c r="CM483" s="231"/>
      <c r="CN483" s="231"/>
      <c r="CO483" s="231"/>
      <c r="CP483" s="231"/>
      <c r="CQ483" s="231"/>
      <c r="CR483" s="231"/>
      <c r="CS483" s="231"/>
      <c r="CT483" s="231"/>
      <c r="CU483" s="231"/>
      <c r="CV483" s="231"/>
      <c r="CW483" s="231"/>
      <c r="CX483" s="231"/>
      <c r="CY483" s="231"/>
      <c r="CZ483" s="231"/>
    </row>
    <row r="484" s="230" customFormat="true" ht="25.15" customHeight="true" x14ac:dyDescent="0.2">
      <c r="A484" s="406"/>
      <c r="B484" s="406"/>
      <c r="C484" s="1316" t="s">
        <v>219</v>
      </c>
      <c r="D484" s="1317"/>
      <c r="E484" s="723">
        <v>0.12484499353842589</v>
      </c>
      <c r="F484" s="727"/>
      <c r="G484" s="727"/>
      <c r="H484" s="1317" t="s">
        <v>257</v>
      </c>
      <c r="I484" s="1317"/>
      <c r="J484" s="724">
        <v>1.2687880147715117E-2</v>
      </c>
      <c r="K484" s="727"/>
      <c r="L484" s="727"/>
      <c r="M484" s="1345"/>
      <c r="N484" s="1345"/>
      <c r="O484" s="727"/>
      <c r="P484" s="727"/>
      <c r="Q484" s="727"/>
      <c r="R484" s="231"/>
      <c r="W484" s="231"/>
      <c r="X484" s="231"/>
      <c r="Y484" s="231"/>
      <c r="Z484" s="231"/>
      <c r="AA484" s="231"/>
      <c r="AB484" s="231"/>
      <c r="AC484" s="231"/>
      <c r="AD484" s="231"/>
      <c r="AE484" s="231"/>
      <c r="AF484" s="231"/>
      <c r="AG484" s="231"/>
      <c r="AH484" s="231"/>
      <c r="AI484" s="231"/>
      <c r="AJ484" s="231"/>
      <c r="AK484" s="231"/>
      <c r="AL484" s="231"/>
      <c r="AM484" s="231"/>
      <c r="AN484" s="231"/>
      <c r="AO484" s="231"/>
      <c r="AP484" s="231"/>
      <c r="AQ484" s="231"/>
      <c r="AR484" s="231"/>
      <c r="AS484" s="231"/>
      <c r="AT484" s="231"/>
      <c r="AU484" s="231"/>
      <c r="AV484" s="231"/>
      <c r="AW484" s="231"/>
      <c r="AX484" s="231"/>
      <c r="AY484" s="231"/>
      <c r="AZ484" s="231"/>
      <c r="BB484" s="406"/>
      <c r="BW484" s="231"/>
      <c r="BX484" s="231"/>
      <c r="BY484" s="231"/>
      <c r="BZ484" s="231"/>
      <c r="CA484" s="231"/>
      <c r="CB484" s="231"/>
      <c r="CC484" s="231"/>
      <c r="CD484" s="231"/>
      <c r="CE484" s="231"/>
      <c r="CF484" s="231"/>
      <c r="CG484" s="231"/>
      <c r="CH484" s="231"/>
      <c r="CI484" s="231"/>
      <c r="CJ484" s="231"/>
      <c r="CK484" s="231"/>
      <c r="CL484" s="231"/>
      <c r="CM484" s="231"/>
      <c r="CN484" s="231"/>
      <c r="CO484" s="231"/>
      <c r="CP484" s="231"/>
      <c r="CQ484" s="231"/>
      <c r="CR484" s="231"/>
      <c r="CS484" s="231"/>
      <c r="CT484" s="231"/>
      <c r="CU484" s="231"/>
      <c r="CV484" s="231"/>
      <c r="CW484" s="231"/>
      <c r="CX484" s="231"/>
      <c r="CY484" s="231"/>
      <c r="CZ484" s="231"/>
    </row>
    <row r="485" s="230" customFormat="true" ht="25.15" customHeight="true" x14ac:dyDescent="0.2">
      <c r="A485" s="406"/>
      <c r="B485" s="406"/>
      <c r="C485" s="1316" t="s">
        <v>235</v>
      </c>
      <c r="D485" s="1317"/>
      <c r="E485" s="723">
        <v>3.4210817997000847E-2</v>
      </c>
      <c r="F485" s="727"/>
      <c r="G485" s="727"/>
      <c r="H485" s="1317" t="s">
        <v>273</v>
      </c>
      <c r="I485" s="1317"/>
      <c r="J485" s="724">
        <v>1.6186149161048649E-3</v>
      </c>
      <c r="K485" s="727"/>
      <c r="L485" s="727"/>
      <c r="M485" s="1345"/>
      <c r="N485" s="1345"/>
      <c r="O485" s="727"/>
      <c r="P485" s="727"/>
      <c r="Q485" s="727"/>
      <c r="R485" s="231"/>
      <c r="W485" s="231"/>
      <c r="X485" s="231"/>
      <c r="Y485" s="231"/>
      <c r="Z485" s="231"/>
      <c r="AA485" s="231"/>
      <c r="AB485" s="231"/>
      <c r="AC485" s="231"/>
      <c r="AD485" s="231"/>
      <c r="AE485" s="231"/>
      <c r="AF485" s="231"/>
      <c r="AG485" s="231"/>
      <c r="AH485" s="231"/>
      <c r="AI485" s="231"/>
      <c r="AJ485" s="231"/>
      <c r="AK485" s="231"/>
      <c r="AL485" s="231"/>
      <c r="AM485" s="231"/>
      <c r="AN485" s="231"/>
      <c r="AO485" s="231"/>
      <c r="AP485" s="231"/>
      <c r="AQ485" s="231"/>
      <c r="AR485" s="231"/>
      <c r="AS485" s="231"/>
      <c r="AT485" s="231"/>
      <c r="AU485" s="231"/>
      <c r="AV485" s="231"/>
      <c r="AW485" s="231"/>
      <c r="AX485" s="231"/>
      <c r="AY485" s="231"/>
      <c r="AZ485" s="231"/>
      <c r="BB485" s="406"/>
      <c r="BW485" s="231"/>
      <c r="BX485" s="231"/>
      <c r="BY485" s="231"/>
      <c r="BZ485" s="231"/>
      <c r="CA485" s="231"/>
      <c r="CB485" s="231"/>
      <c r="CC485" s="231"/>
      <c r="CD485" s="231"/>
      <c r="CE485" s="231"/>
      <c r="CF485" s="231"/>
      <c r="CG485" s="231"/>
      <c r="CH485" s="231"/>
      <c r="CI485" s="231"/>
      <c r="CJ485" s="231"/>
      <c r="CK485" s="231"/>
      <c r="CL485" s="231"/>
      <c r="CM485" s="231"/>
      <c r="CN485" s="231"/>
      <c r="CO485" s="231"/>
      <c r="CP485" s="231"/>
      <c r="CQ485" s="231"/>
      <c r="CR485" s="231"/>
      <c r="CS485" s="231"/>
      <c r="CT485" s="231"/>
      <c r="CU485" s="231"/>
      <c r="CV485" s="231"/>
      <c r="CW485" s="231"/>
      <c r="CX485" s="231"/>
      <c r="CY485" s="231"/>
      <c r="CZ485" s="231"/>
    </row>
    <row r="486" s="230" customFormat="true" ht="25.15" customHeight="true" x14ac:dyDescent="0.2">
      <c r="A486" s="406"/>
      <c r="B486" s="406"/>
      <c r="C486" s="1316" t="s">
        <v>203</v>
      </c>
      <c r="D486" s="1317"/>
      <c r="E486" s="723">
        <v>0.33249432569333981</v>
      </c>
      <c r="F486" s="727"/>
      <c r="G486" s="727"/>
      <c r="H486" s="1317" t="s">
        <v>271</v>
      </c>
      <c r="I486" s="1317"/>
      <c r="J486" s="724">
        <v>2.7823637119882439E-3</v>
      </c>
      <c r="K486" s="727"/>
      <c r="L486" s="727"/>
      <c r="M486" s="1345"/>
      <c r="N486" s="1345"/>
      <c r="O486" s="727"/>
      <c r="P486" s="727"/>
      <c r="Q486" s="727"/>
      <c r="R486" s="231"/>
      <c r="W486" s="231"/>
      <c r="X486" s="231"/>
      <c r="Y486" s="231"/>
      <c r="Z486" s="231"/>
      <c r="AA486" s="231"/>
      <c r="AB486" s="231"/>
      <c r="AC486" s="231"/>
      <c r="AD486" s="231"/>
      <c r="AE486" s="231"/>
      <c r="AF486" s="231"/>
      <c r="AG486" s="231"/>
      <c r="AH486" s="231"/>
      <c r="AI486" s="231"/>
      <c r="AJ486" s="231"/>
      <c r="AK486" s="231"/>
      <c r="AL486" s="231"/>
      <c r="AM486" s="231"/>
      <c r="AN486" s="231"/>
      <c r="AO486" s="231"/>
      <c r="AP486" s="231"/>
      <c r="AQ486" s="231"/>
      <c r="AR486" s="231"/>
      <c r="AS486" s="231"/>
      <c r="AT486" s="231"/>
      <c r="AU486" s="231"/>
      <c r="AV486" s="231"/>
      <c r="AW486" s="231"/>
      <c r="AX486" s="231"/>
      <c r="AY486" s="231"/>
      <c r="AZ486" s="231"/>
      <c r="BB486" s="406"/>
      <c r="BW486" s="231"/>
      <c r="BX486" s="231"/>
      <c r="BY486" s="231"/>
      <c r="BZ486" s="231"/>
      <c r="CA486" s="231"/>
      <c r="CB486" s="231"/>
      <c r="CC486" s="231"/>
      <c r="CD486" s="231"/>
      <c r="CE486" s="231"/>
      <c r="CF486" s="231"/>
      <c r="CG486" s="231"/>
      <c r="CH486" s="231"/>
      <c r="CI486" s="231"/>
      <c r="CJ486" s="231"/>
      <c r="CK486" s="231"/>
      <c r="CL486" s="231"/>
      <c r="CM486" s="231"/>
      <c r="CN486" s="231"/>
      <c r="CO486" s="231"/>
      <c r="CP486" s="231"/>
      <c r="CQ486" s="231"/>
      <c r="CR486" s="231"/>
      <c r="CS486" s="231"/>
      <c r="CT486" s="231"/>
      <c r="CU486" s="231"/>
      <c r="CV486" s="231"/>
      <c r="CW486" s="231"/>
      <c r="CX486" s="231"/>
      <c r="CY486" s="231"/>
      <c r="CZ486" s="231"/>
    </row>
    <row r="487" s="230" customFormat="true" ht="25.15" customHeight="true" x14ac:dyDescent="0.2">
      <c r="A487" s="406"/>
      <c r="B487" s="406"/>
      <c r="C487" s="1316" t="s">
        <v>234</v>
      </c>
      <c r="D487" s="1317"/>
      <c r="E487" s="723">
        <v>5.4777060775284193E-2</v>
      </c>
      <c r="F487" s="727"/>
      <c r="G487" s="727"/>
      <c r="H487" s="1317" t="s">
        <v>266</v>
      </c>
      <c r="I487" s="1317"/>
      <c r="J487" s="724">
        <v>4.9648850013051297E-4</v>
      </c>
      <c r="K487" s="727"/>
      <c r="L487" s="727"/>
      <c r="M487" s="1317" t="s">
        <v>275</v>
      </c>
      <c r="N487" s="1317"/>
      <c r="O487" s="1317"/>
      <c r="P487" s="727"/>
      <c r="Q487" s="727"/>
      <c r="R487" s="231"/>
      <c r="W487" s="231"/>
      <c r="X487" s="231"/>
      <c r="Y487" s="231"/>
      <c r="Z487" s="231"/>
      <c r="AA487" s="231"/>
      <c r="AB487" s="231"/>
      <c r="AC487" s="231"/>
      <c r="AD487" s="231"/>
      <c r="AE487" s="231"/>
      <c r="AF487" s="231"/>
      <c r="AG487" s="231"/>
      <c r="AH487" s="231"/>
      <c r="AI487" s="231"/>
      <c r="AJ487" s="231"/>
      <c r="AK487" s="231"/>
      <c r="AL487" s="231"/>
      <c r="AM487" s="231"/>
      <c r="AN487" s="231"/>
      <c r="AO487" s="231"/>
      <c r="AP487" s="231"/>
      <c r="AQ487" s="231"/>
      <c r="AR487" s="231"/>
      <c r="AS487" s="231"/>
      <c r="AT487" s="231"/>
      <c r="AU487" s="231"/>
      <c r="AV487" s="231"/>
      <c r="AW487" s="231"/>
      <c r="AX487" s="231"/>
      <c r="AY487" s="231"/>
      <c r="AZ487" s="231"/>
      <c r="BB487" s="406"/>
      <c r="BW487" s="231"/>
      <c r="BX487" s="231"/>
      <c r="BY487" s="231"/>
      <c r="BZ487" s="231"/>
      <c r="CA487" s="231"/>
      <c r="CB487" s="231"/>
      <c r="CC487" s="231"/>
      <c r="CD487" s="231"/>
      <c r="CE487" s="231"/>
      <c r="CF487" s="231"/>
      <c r="CG487" s="231"/>
      <c r="CH487" s="231"/>
      <c r="CI487" s="231"/>
      <c r="CJ487" s="231"/>
      <c r="CK487" s="231"/>
      <c r="CL487" s="231"/>
      <c r="CM487" s="231"/>
      <c r="CN487" s="231"/>
      <c r="CO487" s="231"/>
      <c r="CP487" s="231"/>
      <c r="CQ487" s="231"/>
      <c r="CR487" s="231"/>
      <c r="CS487" s="231"/>
      <c r="CT487" s="231"/>
      <c r="CU487" s="231"/>
      <c r="CV487" s="231"/>
      <c r="CW487" s="231"/>
      <c r="CX487" s="231"/>
      <c r="CY487" s="231"/>
      <c r="CZ487" s="231"/>
    </row>
    <row r="488" s="230" customFormat="true" ht="25.15" customHeight="true" x14ac:dyDescent="0.2">
      <c r="A488" s="406"/>
      <c r="B488" s="406"/>
      <c r="C488" s="1316" t="s">
        <v>216</v>
      </c>
      <c r="D488" s="1317"/>
      <c r="E488" s="723">
        <v>0.16024455462300932</v>
      </c>
      <c r="F488" s="727"/>
      <c r="G488" s="727"/>
      <c r="H488" s="1317" t="s">
        <v>230</v>
      </c>
      <c r="I488" s="1317"/>
      <c r="J488" s="724">
        <v>4.5971385855603487E-2</v>
      </c>
      <c r="K488" s="727"/>
      <c r="L488" s="727"/>
      <c r="M488" s="1317" t="s">
        <v>191</v>
      </c>
      <c r="N488" s="1317"/>
      <c r="O488" s="733" t="s">
        <v>277</v>
      </c>
      <c r="P488" s="727"/>
      <c r="Q488" s="727"/>
      <c r="R488" s="231"/>
      <c r="W488" s="231"/>
      <c r="X488" s="231"/>
      <c r="Y488" s="231"/>
      <c r="Z488" s="231"/>
      <c r="AA488" s="231"/>
      <c r="AB488" s="231"/>
      <c r="AC488" s="231"/>
      <c r="AD488" s="231"/>
      <c r="AE488" s="231"/>
      <c r="AF488" s="231"/>
      <c r="AG488" s="231"/>
      <c r="AH488" s="231"/>
      <c r="AI488" s="231"/>
      <c r="AJ488" s="231"/>
      <c r="AK488" s="231"/>
      <c r="AL488" s="231"/>
      <c r="AM488" s="231"/>
      <c r="AN488" s="231"/>
      <c r="AO488" s="231"/>
      <c r="AP488" s="231"/>
      <c r="AQ488" s="231"/>
      <c r="AR488" s="231"/>
      <c r="AS488" s="231"/>
      <c r="AT488" s="231"/>
      <c r="AU488" s="231"/>
      <c r="AV488" s="231"/>
      <c r="AW488" s="231"/>
      <c r="AX488" s="231"/>
      <c r="AY488" s="231"/>
      <c r="AZ488" s="231"/>
      <c r="BB488" s="406"/>
      <c r="BW488" s="231"/>
      <c r="BX488" s="231"/>
      <c r="BY488" s="231"/>
      <c r="BZ488" s="231"/>
      <c r="CA488" s="231"/>
      <c r="CB488" s="231"/>
      <c r="CC488" s="231"/>
      <c r="CD488" s="231"/>
      <c r="CE488" s="231"/>
      <c r="CF488" s="231"/>
      <c r="CG488" s="231"/>
      <c r="CH488" s="231"/>
      <c r="CI488" s="231"/>
      <c r="CJ488" s="231"/>
      <c r="CK488" s="231"/>
      <c r="CL488" s="231"/>
      <c r="CM488" s="231"/>
      <c r="CN488" s="231"/>
      <c r="CO488" s="231"/>
      <c r="CP488" s="231"/>
      <c r="CQ488" s="231"/>
      <c r="CR488" s="231"/>
      <c r="CS488" s="231"/>
      <c r="CT488" s="231"/>
      <c r="CU488" s="231"/>
      <c r="CV488" s="231"/>
      <c r="CW488" s="231"/>
      <c r="CX488" s="231"/>
      <c r="CY488" s="231"/>
      <c r="CZ488" s="231"/>
    </row>
    <row r="489" s="230" customFormat="true" ht="25.15" customHeight="true" x14ac:dyDescent="0.2">
      <c r="A489" s="406"/>
      <c r="B489" s="406"/>
      <c r="C489" s="1316" t="s">
        <v>218</v>
      </c>
      <c r="D489" s="1317"/>
      <c r="E489" s="723">
        <v>0.17176853751703719</v>
      </c>
      <c r="F489" s="727"/>
      <c r="G489" s="727"/>
      <c r="H489" s="1317" t="s">
        <v>253</v>
      </c>
      <c r="I489" s="1317"/>
      <c r="J489" s="724">
        <v>4.4595317837472998E-3</v>
      </c>
      <c r="K489" s="727"/>
      <c r="L489" s="727"/>
      <c r="M489" s="1317" t="s">
        <v>232</v>
      </c>
      <c r="N489" s="1317"/>
      <c r="O489" s="722">
        <v>4.4154704379346293E-2</v>
      </c>
      <c r="P489" s="727"/>
      <c r="Q489" s="727"/>
      <c r="R489" s="231"/>
      <c r="W489" s="231"/>
      <c r="X489" s="231"/>
      <c r="Y489" s="231"/>
      <c r="Z489" s="231"/>
      <c r="AA489" s="231"/>
      <c r="AB489" s="231"/>
      <c r="AC489" s="231"/>
      <c r="AD489" s="231"/>
      <c r="AE489" s="231"/>
      <c r="AF489" s="231"/>
      <c r="AG489" s="231"/>
      <c r="AH489" s="231"/>
      <c r="AI489" s="231"/>
      <c r="AJ489" s="231"/>
      <c r="AK489" s="231"/>
      <c r="AL489" s="231"/>
      <c r="AM489" s="231"/>
      <c r="AN489" s="231"/>
      <c r="AO489" s="231"/>
      <c r="AP489" s="231"/>
      <c r="AQ489" s="231"/>
      <c r="AR489" s="231"/>
      <c r="AS489" s="231"/>
      <c r="AT489" s="231"/>
      <c r="AU489" s="231"/>
      <c r="AV489" s="231"/>
      <c r="AW489" s="231"/>
      <c r="AX489" s="231"/>
      <c r="AY489" s="231"/>
      <c r="AZ489" s="231"/>
      <c r="BB489" s="406"/>
      <c r="BW489" s="231"/>
      <c r="BX489" s="231"/>
      <c r="BY489" s="231"/>
      <c r="BZ489" s="231"/>
      <c r="CA489" s="231"/>
      <c r="CB489" s="231"/>
      <c r="CC489" s="231"/>
      <c r="CD489" s="231"/>
      <c r="CE489" s="231"/>
      <c r="CF489" s="231"/>
      <c r="CG489" s="231"/>
      <c r="CH489" s="231"/>
      <c r="CI489" s="231"/>
      <c r="CJ489" s="231"/>
      <c r="CK489" s="231"/>
      <c r="CL489" s="231"/>
      <c r="CM489" s="231"/>
      <c r="CN489" s="231"/>
      <c r="CO489" s="231"/>
      <c r="CP489" s="231"/>
      <c r="CQ489" s="231"/>
      <c r="CR489" s="231"/>
      <c r="CS489" s="231"/>
      <c r="CT489" s="231"/>
      <c r="CU489" s="231"/>
      <c r="CV489" s="231"/>
      <c r="CW489" s="231"/>
      <c r="CX489" s="231"/>
      <c r="CY489" s="231"/>
      <c r="CZ489" s="231"/>
    </row>
    <row r="490" s="230" customFormat="true" ht="25.15" customHeight="true" x14ac:dyDescent="0.2">
      <c r="A490" s="406"/>
      <c r="B490" s="406"/>
      <c r="C490" s="1316" t="s">
        <v>199</v>
      </c>
      <c r="D490" s="1317"/>
      <c r="E490" s="723">
        <v>0.20641295761778847</v>
      </c>
      <c r="F490" s="727"/>
      <c r="G490" s="727"/>
      <c r="H490" s="1317" t="s">
        <v>258</v>
      </c>
      <c r="I490" s="1317"/>
      <c r="J490" s="724">
        <v>1.2395221560061499E-3</v>
      </c>
      <c r="K490" s="727"/>
      <c r="L490" s="727"/>
      <c r="M490" s="1317" t="s">
        <v>222</v>
      </c>
      <c r="N490" s="1317"/>
      <c r="O490" s="725">
        <v>1.9749321765011037E-3</v>
      </c>
      <c r="P490" s="727"/>
      <c r="Q490" s="727"/>
      <c r="R490" s="231"/>
      <c r="W490" s="231"/>
      <c r="X490" s="231"/>
      <c r="Y490" s="231"/>
      <c r="Z490" s="231"/>
      <c r="AA490" s="231"/>
      <c r="AB490" s="231"/>
      <c r="AC490" s="231"/>
      <c r="AD490" s="231"/>
      <c r="AE490" s="231"/>
      <c r="AF490" s="231"/>
      <c r="AG490" s="231"/>
      <c r="AH490" s="231"/>
      <c r="AI490" s="231"/>
      <c r="AJ490" s="231"/>
      <c r="AK490" s="231"/>
      <c r="AL490" s="231"/>
      <c r="AM490" s="231"/>
      <c r="AN490" s="231"/>
      <c r="AO490" s="231"/>
      <c r="AP490" s="231"/>
      <c r="AQ490" s="231"/>
      <c r="AR490" s="231"/>
      <c r="AS490" s="231"/>
      <c r="AT490" s="231"/>
      <c r="AU490" s="231"/>
      <c r="AV490" s="231"/>
      <c r="AW490" s="231"/>
      <c r="AX490" s="231"/>
      <c r="AY490" s="231"/>
      <c r="AZ490" s="231"/>
      <c r="BB490" s="406"/>
      <c r="BW490" s="231"/>
      <c r="BX490" s="231"/>
      <c r="BY490" s="231"/>
      <c r="BZ490" s="231"/>
      <c r="CA490" s="231"/>
      <c r="CB490" s="231"/>
      <c r="CC490" s="231"/>
      <c r="CD490" s="231"/>
      <c r="CE490" s="231"/>
      <c r="CF490" s="231"/>
      <c r="CG490" s="231"/>
      <c r="CH490" s="231"/>
      <c r="CI490" s="231"/>
      <c r="CJ490" s="231"/>
      <c r="CK490" s="231"/>
      <c r="CL490" s="231"/>
      <c r="CM490" s="231"/>
      <c r="CN490" s="231"/>
      <c r="CO490" s="231"/>
      <c r="CP490" s="231"/>
      <c r="CQ490" s="231"/>
      <c r="CR490" s="231"/>
      <c r="CS490" s="231"/>
      <c r="CT490" s="231"/>
      <c r="CU490" s="231"/>
      <c r="CV490" s="231"/>
      <c r="CW490" s="231"/>
      <c r="CX490" s="231"/>
      <c r="CY490" s="231"/>
      <c r="CZ490" s="231"/>
    </row>
    <row r="491" s="230" customFormat="true" ht="25.15" customHeight="true" x14ac:dyDescent="0.2">
      <c r="A491" s="406"/>
      <c r="B491" s="406"/>
      <c r="C491" s="1316" t="s">
        <v>196</v>
      </c>
      <c r="D491" s="1317"/>
      <c r="E491" s="723">
        <v>0.3836425835302239</v>
      </c>
      <c r="F491" s="727"/>
      <c r="G491" s="727"/>
      <c r="H491" s="1317" t="s">
        <v>240</v>
      </c>
      <c r="I491" s="1317"/>
      <c r="J491" s="724">
        <v>3.8188454568979811E-2</v>
      </c>
      <c r="K491" s="727"/>
      <c r="L491" s="727"/>
      <c r="M491" s="1317" t="s">
        <v>245</v>
      </c>
      <c r="N491" s="1317"/>
      <c r="O491" s="725">
        <v>1.6118476794321487E-2</v>
      </c>
      <c r="P491" s="727"/>
      <c r="Q491" s="727"/>
      <c r="R491" s="231"/>
      <c r="W491" s="231"/>
      <c r="X491" s="231"/>
      <c r="Y491" s="231"/>
      <c r="Z491" s="231"/>
      <c r="AA491" s="231"/>
      <c r="AB491" s="231"/>
      <c r="AC491" s="231"/>
      <c r="AD491" s="231"/>
      <c r="AE491" s="231"/>
      <c r="AF491" s="231"/>
      <c r="AG491" s="231"/>
      <c r="AH491" s="231"/>
      <c r="AI491" s="231"/>
      <c r="AJ491" s="231"/>
      <c r="AK491" s="231"/>
      <c r="AL491" s="231"/>
      <c r="AM491" s="231"/>
      <c r="AN491" s="231"/>
      <c r="AO491" s="231"/>
      <c r="AP491" s="231"/>
      <c r="AQ491" s="231"/>
      <c r="AR491" s="231"/>
      <c r="AS491" s="231"/>
      <c r="AT491" s="231"/>
      <c r="AU491" s="231"/>
      <c r="AV491" s="231"/>
      <c r="AW491" s="231"/>
      <c r="AX491" s="231"/>
      <c r="AY491" s="231"/>
      <c r="AZ491" s="231"/>
      <c r="BB491" s="406"/>
      <c r="BW491" s="231"/>
      <c r="BX491" s="231"/>
      <c r="BY491" s="231"/>
      <c r="BZ491" s="231"/>
      <c r="CA491" s="231"/>
      <c r="CB491" s="231"/>
      <c r="CC491" s="231"/>
      <c r="CD491" s="231"/>
      <c r="CE491" s="231"/>
      <c r="CF491" s="231"/>
      <c r="CG491" s="231"/>
      <c r="CH491" s="231"/>
      <c r="CI491" s="231"/>
      <c r="CJ491" s="231"/>
      <c r="CK491" s="231"/>
      <c r="CL491" s="231"/>
      <c r="CM491" s="231"/>
      <c r="CN491" s="231"/>
      <c r="CO491" s="231"/>
      <c r="CP491" s="231"/>
      <c r="CQ491" s="231"/>
      <c r="CR491" s="231"/>
      <c r="CS491" s="231"/>
      <c r="CT491" s="231"/>
      <c r="CU491" s="231"/>
      <c r="CV491" s="231"/>
      <c r="CW491" s="231"/>
      <c r="CX491" s="231"/>
      <c r="CY491" s="231"/>
      <c r="CZ491" s="231"/>
    </row>
    <row r="492" s="230" customFormat="true" ht="25.15" customHeight="true" x14ac:dyDescent="0.2">
      <c r="A492" s="406"/>
      <c r="B492" s="406"/>
      <c r="C492" s="1316" t="s">
        <v>195</v>
      </c>
      <c r="D492" s="1317"/>
      <c r="E492" s="723">
        <v>0.15663410859165169</v>
      </c>
      <c r="F492" s="727"/>
      <c r="G492" s="727"/>
      <c r="H492" s="1317" t="s">
        <v>229</v>
      </c>
      <c r="I492" s="1317"/>
      <c r="J492" s="724">
        <v>4.5979001084858022E-2</v>
      </c>
      <c r="K492" s="727"/>
      <c r="L492" s="727"/>
      <c r="M492" s="1317" t="s">
        <v>211</v>
      </c>
      <c r="N492" s="1317"/>
      <c r="O492" s="725">
        <v>0.10732746421237542</v>
      </c>
      <c r="P492" s="727"/>
      <c r="Q492" s="727"/>
      <c r="R492" s="231"/>
      <c r="W492" s="231"/>
      <c r="X492" s="231"/>
      <c r="Y492" s="231"/>
      <c r="Z492" s="231"/>
      <c r="AA492" s="231"/>
      <c r="AB492" s="231"/>
      <c r="AC492" s="231"/>
      <c r="AD492" s="231"/>
      <c r="AE492" s="231"/>
      <c r="AF492" s="231"/>
      <c r="AG492" s="231"/>
      <c r="AH492" s="231"/>
      <c r="AI492" s="231"/>
      <c r="AJ492" s="231"/>
      <c r="AK492" s="231"/>
      <c r="AL492" s="231"/>
      <c r="AM492" s="231"/>
      <c r="AN492" s="231"/>
      <c r="AO492" s="231"/>
      <c r="AP492" s="231"/>
      <c r="AQ492" s="231"/>
      <c r="AR492" s="231"/>
      <c r="AS492" s="231"/>
      <c r="AT492" s="231"/>
      <c r="AU492" s="231"/>
      <c r="AV492" s="231"/>
      <c r="AW492" s="231"/>
      <c r="AX492" s="231"/>
      <c r="AY492" s="231"/>
      <c r="AZ492" s="231"/>
      <c r="BB492" s="406"/>
      <c r="BW492" s="231"/>
      <c r="BX492" s="231"/>
      <c r="BY492" s="231"/>
      <c r="BZ492" s="231"/>
      <c r="CA492" s="231"/>
      <c r="CB492" s="231"/>
      <c r="CC492" s="231"/>
      <c r="CD492" s="231"/>
      <c r="CE492" s="231"/>
      <c r="CF492" s="231"/>
      <c r="CG492" s="231"/>
      <c r="CH492" s="231"/>
      <c r="CI492" s="231"/>
      <c r="CJ492" s="231"/>
      <c r="CK492" s="231"/>
      <c r="CL492" s="231"/>
      <c r="CM492" s="231"/>
      <c r="CN492" s="231"/>
      <c r="CO492" s="231"/>
      <c r="CP492" s="231"/>
      <c r="CQ492" s="231"/>
      <c r="CR492" s="231"/>
      <c r="CS492" s="231"/>
      <c r="CT492" s="231"/>
      <c r="CU492" s="231"/>
      <c r="CV492" s="231"/>
      <c r="CW492" s="231"/>
      <c r="CX492" s="231"/>
      <c r="CY492" s="231"/>
      <c r="CZ492" s="231"/>
    </row>
    <row r="493" s="230" customFormat="true" ht="25.15" customHeight="true" x14ac:dyDescent="0.2">
      <c r="A493" s="406"/>
      <c r="B493" s="406"/>
      <c r="C493" s="1316" t="s">
        <v>207</v>
      </c>
      <c r="D493" s="1317"/>
      <c r="E493" s="723">
        <v>0.32554820601159346</v>
      </c>
      <c r="F493" s="727"/>
      <c r="G493" s="727"/>
      <c r="H493" s="1317" t="s">
        <v>278</v>
      </c>
      <c r="I493" s="1317"/>
      <c r="J493" s="724">
        <v>7.7759366227599189E-4</v>
      </c>
      <c r="K493" s="727"/>
      <c r="L493" s="727"/>
      <c r="M493" s="1317" t="s">
        <v>264</v>
      </c>
      <c r="N493" s="1317"/>
      <c r="O493" s="725">
        <v>1.0291604754561451E-2</v>
      </c>
      <c r="P493" s="727"/>
      <c r="Q493" s="727"/>
      <c r="R493" s="231"/>
      <c r="W493" s="231"/>
      <c r="X493" s="231"/>
      <c r="Y493" s="231"/>
      <c r="Z493" s="231"/>
      <c r="AA493" s="231"/>
      <c r="AB493" s="231"/>
      <c r="AC493" s="231"/>
      <c r="AD493" s="231"/>
      <c r="AE493" s="231"/>
      <c r="AF493" s="231"/>
      <c r="AG493" s="231"/>
      <c r="AH493" s="231"/>
      <c r="AI493" s="231"/>
      <c r="AJ493" s="231"/>
      <c r="AK493" s="231"/>
      <c r="AL493" s="231"/>
      <c r="AM493" s="231"/>
      <c r="AN493" s="231"/>
      <c r="AO493" s="231"/>
      <c r="AP493" s="231"/>
      <c r="AQ493" s="231"/>
      <c r="AR493" s="231"/>
      <c r="AS493" s="231"/>
      <c r="AT493" s="231"/>
      <c r="AU493" s="231"/>
      <c r="AV493" s="231"/>
      <c r="AW493" s="231"/>
      <c r="AX493" s="231"/>
      <c r="AY493" s="231"/>
      <c r="AZ493" s="231"/>
      <c r="BB493" s="406"/>
      <c r="BW493" s="231"/>
      <c r="BX493" s="231"/>
      <c r="BY493" s="231"/>
      <c r="BZ493" s="231"/>
      <c r="CA493" s="231"/>
      <c r="CB493" s="231"/>
      <c r="CC493" s="231"/>
      <c r="CD493" s="231"/>
      <c r="CE493" s="231"/>
      <c r="CF493" s="231"/>
      <c r="CG493" s="231"/>
      <c r="CH493" s="231"/>
      <c r="CI493" s="231"/>
      <c r="CJ493" s="231"/>
      <c r="CK493" s="231"/>
      <c r="CL493" s="231"/>
      <c r="CM493" s="231"/>
      <c r="CN493" s="231"/>
      <c r="CO493" s="231"/>
      <c r="CP493" s="231"/>
      <c r="CQ493" s="231"/>
      <c r="CR493" s="231"/>
      <c r="CS493" s="231"/>
      <c r="CT493" s="231"/>
      <c r="CU493" s="231"/>
      <c r="CV493" s="231"/>
      <c r="CW493" s="231"/>
      <c r="CX493" s="231"/>
      <c r="CY493" s="231"/>
      <c r="CZ493" s="231"/>
    </row>
    <row r="494" s="230" customFormat="true" ht="25.15" customHeight="true" x14ac:dyDescent="0.2">
      <c r="A494" s="406"/>
      <c r="B494" s="406"/>
      <c r="C494" s="1316" t="s">
        <v>209</v>
      </c>
      <c r="D494" s="1317"/>
      <c r="E494" s="723">
        <v>0.29740624874218397</v>
      </c>
      <c r="F494" s="727"/>
      <c r="G494" s="727"/>
      <c r="H494" s="1317" t="s">
        <v>251</v>
      </c>
      <c r="I494" s="1317"/>
      <c r="J494" s="724">
        <v>2.0342741516756691E-2</v>
      </c>
      <c r="K494" s="727"/>
      <c r="L494" s="727"/>
      <c r="M494" s="1317" t="s">
        <v>284</v>
      </c>
      <c r="N494" s="1317"/>
      <c r="O494" s="734">
        <v>8.3721901265098068E-5</v>
      </c>
      <c r="P494" s="727"/>
      <c r="Q494" s="727"/>
      <c r="R494" s="231"/>
      <c r="W494" s="231"/>
      <c r="X494" s="231"/>
      <c r="Y494" s="231"/>
      <c r="Z494" s="231"/>
      <c r="AA494" s="231"/>
      <c r="AB494" s="231"/>
      <c r="AC494" s="231"/>
      <c r="AD494" s="231"/>
      <c r="AE494" s="231"/>
      <c r="AF494" s="231"/>
      <c r="AG494" s="231"/>
      <c r="AH494" s="231"/>
      <c r="AI494" s="231"/>
      <c r="AJ494" s="231"/>
      <c r="AK494" s="231"/>
      <c r="AL494" s="231"/>
      <c r="AM494" s="231"/>
      <c r="AN494" s="231"/>
      <c r="AO494" s="231"/>
      <c r="AP494" s="231"/>
      <c r="AQ494" s="231"/>
      <c r="AR494" s="231"/>
      <c r="AS494" s="231"/>
      <c r="AT494" s="231"/>
      <c r="AU494" s="231"/>
      <c r="AV494" s="231"/>
      <c r="AW494" s="231"/>
      <c r="AX494" s="231"/>
      <c r="AY494" s="231"/>
      <c r="AZ494" s="231"/>
      <c r="BB494" s="406"/>
      <c r="BW494" s="231"/>
      <c r="BX494" s="231"/>
      <c r="BY494" s="231"/>
      <c r="BZ494" s="231"/>
      <c r="CA494" s="231"/>
      <c r="CB494" s="231"/>
      <c r="CC494" s="231"/>
      <c r="CD494" s="231"/>
      <c r="CE494" s="231"/>
      <c r="CF494" s="231"/>
      <c r="CG494" s="231"/>
      <c r="CH494" s="231"/>
      <c r="CI494" s="231"/>
      <c r="CJ494" s="231"/>
      <c r="CK494" s="231"/>
      <c r="CL494" s="231"/>
      <c r="CM494" s="231"/>
      <c r="CN494" s="231"/>
      <c r="CO494" s="231"/>
      <c r="CP494" s="231"/>
      <c r="CQ494" s="231"/>
      <c r="CR494" s="231"/>
      <c r="CS494" s="231"/>
      <c r="CT494" s="231"/>
      <c r="CU494" s="231"/>
      <c r="CV494" s="231"/>
      <c r="CW494" s="231"/>
      <c r="CX494" s="231"/>
      <c r="CY494" s="231"/>
      <c r="CZ494" s="231"/>
    </row>
    <row r="495" s="230" customFormat="true" ht="25.15" customHeight="true" x14ac:dyDescent="0.2">
      <c r="A495" s="406"/>
      <c r="B495" s="406"/>
      <c r="C495" s="1316" t="s">
        <v>213</v>
      </c>
      <c r="D495" s="1317"/>
      <c r="E495" s="723">
        <v>0.18145360972303801</v>
      </c>
      <c r="F495" s="727"/>
      <c r="G495" s="727"/>
      <c r="H495" s="1317" t="s">
        <v>219</v>
      </c>
      <c r="I495" s="1317"/>
      <c r="J495" s="724">
        <v>0.13410726096531772</v>
      </c>
      <c r="K495" s="727"/>
      <c r="L495" s="727"/>
      <c r="M495" s="1317" t="s">
        <v>265</v>
      </c>
      <c r="N495" s="1317"/>
      <c r="O495" s="725">
        <v>4.7512695036940088E-4</v>
      </c>
      <c r="P495" s="727"/>
      <c r="Q495" s="727"/>
      <c r="R495" s="231"/>
      <c r="W495" s="231"/>
      <c r="X495" s="231"/>
      <c r="Y495" s="231"/>
      <c r="Z495" s="231"/>
      <c r="AA495" s="231"/>
      <c r="AB495" s="231"/>
      <c r="AC495" s="231"/>
      <c r="AD495" s="231"/>
      <c r="AE495" s="231"/>
      <c r="AF495" s="231"/>
      <c r="AG495" s="231"/>
      <c r="AH495" s="231"/>
      <c r="AI495" s="231"/>
      <c r="AJ495" s="231"/>
      <c r="AK495" s="231"/>
      <c r="AL495" s="231"/>
      <c r="AM495" s="231"/>
      <c r="AN495" s="231"/>
      <c r="AO495" s="231"/>
      <c r="AP495" s="231"/>
      <c r="AQ495" s="231"/>
      <c r="AR495" s="231"/>
      <c r="AS495" s="231"/>
      <c r="AT495" s="231"/>
      <c r="AU495" s="231"/>
      <c r="AV495" s="231"/>
      <c r="AW495" s="231"/>
      <c r="AX495" s="231"/>
      <c r="AY495" s="231"/>
      <c r="AZ495" s="231"/>
      <c r="BB495" s="406"/>
      <c r="BW495" s="231"/>
      <c r="BX495" s="231"/>
      <c r="BY495" s="231"/>
      <c r="BZ495" s="231"/>
      <c r="CA495" s="231"/>
      <c r="CB495" s="231"/>
      <c r="CC495" s="231"/>
      <c r="CD495" s="231"/>
      <c r="CE495" s="231"/>
      <c r="CF495" s="231"/>
      <c r="CG495" s="231"/>
      <c r="CH495" s="231"/>
      <c r="CI495" s="231"/>
      <c r="CJ495" s="231"/>
      <c r="CK495" s="231"/>
      <c r="CL495" s="231"/>
      <c r="CM495" s="231"/>
      <c r="CN495" s="231"/>
      <c r="CO495" s="231"/>
      <c r="CP495" s="231"/>
      <c r="CQ495" s="231"/>
      <c r="CR495" s="231"/>
      <c r="CS495" s="231"/>
      <c r="CT495" s="231"/>
      <c r="CU495" s="231"/>
      <c r="CV495" s="231"/>
      <c r="CW495" s="231"/>
      <c r="CX495" s="231"/>
      <c r="CY495" s="231"/>
      <c r="CZ495" s="231"/>
    </row>
    <row r="496" s="230" customFormat="true" ht="25.15" customHeight="true" x14ac:dyDescent="0.2">
      <c r="A496" s="406"/>
      <c r="B496" s="406"/>
      <c r="C496" s="1316" t="s">
        <v>210</v>
      </c>
      <c r="D496" s="1317"/>
      <c r="E496" s="723">
        <v>0.29347514715850814</v>
      </c>
      <c r="F496" s="727"/>
      <c r="G496" s="727"/>
      <c r="H496" s="1317" t="s">
        <v>235</v>
      </c>
      <c r="I496" s="1317"/>
      <c r="J496" s="724">
        <v>6.5750934442079814E-2</v>
      </c>
      <c r="K496" s="727"/>
      <c r="L496" s="727"/>
      <c r="M496" s="1317" t="s">
        <v>269</v>
      </c>
      <c r="N496" s="1317"/>
      <c r="O496" s="725">
        <v>4.3045703361090527E-4</v>
      </c>
      <c r="P496" s="727"/>
      <c r="Q496" s="727"/>
      <c r="R496" s="231"/>
      <c r="W496" s="231"/>
      <c r="X496" s="231"/>
      <c r="Y496" s="231"/>
      <c r="Z496" s="231"/>
      <c r="AA496" s="231"/>
      <c r="AB496" s="231"/>
      <c r="AC496" s="231"/>
      <c r="AD496" s="231"/>
      <c r="AE496" s="231"/>
      <c r="AF496" s="231"/>
      <c r="AG496" s="231"/>
      <c r="AH496" s="231"/>
      <c r="AI496" s="231"/>
      <c r="AJ496" s="231"/>
      <c r="AK496" s="231"/>
      <c r="AL496" s="231"/>
      <c r="AM496" s="231"/>
      <c r="AN496" s="231"/>
      <c r="AO496" s="231"/>
      <c r="AP496" s="231"/>
      <c r="AQ496" s="231"/>
      <c r="AR496" s="231"/>
      <c r="AS496" s="231"/>
      <c r="AT496" s="231"/>
      <c r="AU496" s="231"/>
      <c r="AV496" s="231"/>
      <c r="AW496" s="231"/>
      <c r="AX496" s="231"/>
      <c r="AY496" s="231"/>
      <c r="AZ496" s="231"/>
      <c r="BB496" s="406"/>
      <c r="BW496" s="231"/>
      <c r="BX496" s="231"/>
      <c r="BY496" s="231"/>
      <c r="BZ496" s="231"/>
      <c r="CA496" s="231"/>
      <c r="CB496" s="231"/>
      <c r="CC496" s="231"/>
      <c r="CD496" s="231"/>
      <c r="CE496" s="231"/>
      <c r="CF496" s="231"/>
      <c r="CG496" s="231"/>
      <c r="CH496" s="231"/>
      <c r="CI496" s="231"/>
      <c r="CJ496" s="231"/>
      <c r="CK496" s="231"/>
      <c r="CL496" s="231"/>
      <c r="CM496" s="231"/>
      <c r="CN496" s="231"/>
      <c r="CO496" s="231"/>
      <c r="CP496" s="231"/>
      <c r="CQ496" s="231"/>
      <c r="CR496" s="231"/>
      <c r="CS496" s="231"/>
      <c r="CT496" s="231"/>
      <c r="CU496" s="231"/>
      <c r="CV496" s="231"/>
      <c r="CW496" s="231"/>
      <c r="CX496" s="231"/>
      <c r="CY496" s="231"/>
      <c r="CZ496" s="231"/>
    </row>
    <row r="497" s="230" customFormat="true" ht="25.15" customHeight="true" x14ac:dyDescent="0.2">
      <c r="A497" s="406"/>
      <c r="B497" s="406"/>
      <c r="C497" s="1316" t="s">
        <v>215</v>
      </c>
      <c r="D497" s="1317"/>
      <c r="E497" s="723">
        <v>0.19828153368734089</v>
      </c>
      <c r="F497" s="727"/>
      <c r="G497" s="727"/>
      <c r="H497" s="1317" t="s">
        <v>203</v>
      </c>
      <c r="I497" s="1317"/>
      <c r="J497" s="724">
        <v>0.22301646850452056</v>
      </c>
      <c r="K497" s="727"/>
      <c r="L497" s="727"/>
      <c r="M497" s="1317" t="s">
        <v>257</v>
      </c>
      <c r="N497" s="1317"/>
      <c r="O497" s="725">
        <v>3.1259527087726114E-4</v>
      </c>
      <c r="P497" s="727"/>
      <c r="Q497" s="727"/>
      <c r="R497" s="231"/>
      <c r="W497" s="231"/>
      <c r="X497" s="231"/>
      <c r="Y497" s="231"/>
      <c r="Z497" s="231"/>
      <c r="AA497" s="231"/>
      <c r="AB497" s="231"/>
      <c r="AC497" s="231"/>
      <c r="AD497" s="231"/>
      <c r="AE497" s="231"/>
      <c r="AF497" s="231"/>
      <c r="AG497" s="231"/>
      <c r="AH497" s="231"/>
      <c r="AI497" s="231"/>
      <c r="AJ497" s="231"/>
      <c r="AK497" s="231"/>
      <c r="AL497" s="231"/>
      <c r="AM497" s="231"/>
      <c r="AN497" s="231"/>
      <c r="AO497" s="231"/>
      <c r="AP497" s="231"/>
      <c r="AQ497" s="231"/>
      <c r="AR497" s="231"/>
      <c r="AS497" s="231"/>
      <c r="AT497" s="231"/>
      <c r="AU497" s="231"/>
      <c r="AV497" s="231"/>
      <c r="AW497" s="231"/>
      <c r="AX497" s="231"/>
      <c r="AY497" s="231"/>
      <c r="AZ497" s="231"/>
      <c r="BB497" s="406"/>
      <c r="BW497" s="231"/>
      <c r="BX497" s="231"/>
      <c r="BY497" s="231"/>
      <c r="BZ497" s="231"/>
      <c r="CA497" s="231"/>
      <c r="CB497" s="231"/>
      <c r="CC497" s="231"/>
      <c r="CD497" s="231"/>
      <c r="CE497" s="231"/>
      <c r="CF497" s="231"/>
      <c r="CG497" s="231"/>
      <c r="CH497" s="231"/>
      <c r="CI497" s="231"/>
      <c r="CJ497" s="231"/>
      <c r="CK497" s="231"/>
      <c r="CL497" s="231"/>
      <c r="CM497" s="231"/>
      <c r="CN497" s="231"/>
      <c r="CO497" s="231"/>
      <c r="CP497" s="231"/>
      <c r="CQ497" s="231"/>
      <c r="CR497" s="231"/>
      <c r="CS497" s="231"/>
      <c r="CT497" s="231"/>
      <c r="CU497" s="231"/>
      <c r="CV497" s="231"/>
      <c r="CW497" s="231"/>
      <c r="CX497" s="231"/>
      <c r="CY497" s="231"/>
      <c r="CZ497" s="231"/>
    </row>
    <row r="498" s="230" customFormat="true" ht="25.15" customHeight="true" x14ac:dyDescent="0.2">
      <c r="A498" s="406"/>
      <c r="B498" s="406"/>
      <c r="C498" s="1316" t="s">
        <v>202</v>
      </c>
      <c r="D498" s="1317"/>
      <c r="E498" s="723">
        <v>0.21074230252026066</v>
      </c>
      <c r="F498" s="727"/>
      <c r="G498" s="727"/>
      <c r="H498" s="1317" t="s">
        <v>234</v>
      </c>
      <c r="I498" s="1317"/>
      <c r="J498" s="724">
        <v>3.152470788148324E-2</v>
      </c>
      <c r="K498" s="727"/>
      <c r="L498" s="727"/>
      <c r="M498" s="1317" t="s">
        <v>280</v>
      </c>
      <c r="N498" s="1317"/>
      <c r="O498" s="725">
        <v>1.9561302037117709E-3</v>
      </c>
      <c r="P498" s="727"/>
      <c r="Q498" s="727"/>
      <c r="R498" s="231"/>
      <c r="W498" s="231"/>
      <c r="X498" s="231"/>
      <c r="Y498" s="231"/>
      <c r="Z498" s="231"/>
      <c r="AA498" s="231"/>
      <c r="AB498" s="231"/>
      <c r="AC498" s="231"/>
      <c r="AD498" s="231"/>
      <c r="AE498" s="231"/>
      <c r="AF498" s="231"/>
      <c r="AG498" s="231"/>
      <c r="AH498" s="231"/>
      <c r="AI498" s="231"/>
      <c r="AJ498" s="231"/>
      <c r="AK498" s="231"/>
      <c r="AL498" s="231"/>
      <c r="AM498" s="231"/>
      <c r="AN498" s="231"/>
      <c r="AO498" s="231"/>
      <c r="AP498" s="231"/>
      <c r="AQ498" s="231"/>
      <c r="AR498" s="231"/>
      <c r="AS498" s="231"/>
      <c r="AT498" s="231"/>
      <c r="AU498" s="231"/>
      <c r="AV498" s="231"/>
      <c r="AW498" s="231"/>
      <c r="AX498" s="231"/>
      <c r="AY498" s="231"/>
      <c r="AZ498" s="231"/>
      <c r="BB498" s="406"/>
      <c r="BW498" s="231"/>
      <c r="BX498" s="231"/>
      <c r="BY498" s="231"/>
      <c r="BZ498" s="231"/>
      <c r="CA498" s="231"/>
      <c r="CB498" s="231"/>
      <c r="CC498" s="231"/>
      <c r="CD498" s="231"/>
      <c r="CE498" s="231"/>
      <c r="CF498" s="231"/>
      <c r="CG498" s="231"/>
      <c r="CH498" s="231"/>
      <c r="CI498" s="231"/>
      <c r="CJ498" s="231"/>
      <c r="CK498" s="231"/>
      <c r="CL498" s="231"/>
      <c r="CM498" s="231"/>
      <c r="CN498" s="231"/>
      <c r="CO498" s="231"/>
      <c r="CP498" s="231"/>
      <c r="CQ498" s="231"/>
      <c r="CR498" s="231"/>
      <c r="CS498" s="231"/>
      <c r="CT498" s="231"/>
      <c r="CU498" s="231"/>
      <c r="CV498" s="231"/>
      <c r="CW498" s="231"/>
      <c r="CX498" s="231"/>
      <c r="CY498" s="231"/>
      <c r="CZ498" s="231"/>
    </row>
    <row r="499" s="230" customFormat="true" ht="25.15" customHeight="true" x14ac:dyDescent="0.2">
      <c r="A499" s="406"/>
      <c r="B499" s="406"/>
      <c r="C499" s="1316" t="s">
        <v>225</v>
      </c>
      <c r="D499" s="1317"/>
      <c r="E499" s="723">
        <v>0.10436916661361695</v>
      </c>
      <c r="F499" s="727"/>
      <c r="G499" s="727"/>
      <c r="H499" s="1317" t="s">
        <v>216</v>
      </c>
      <c r="I499" s="1317"/>
      <c r="J499" s="724">
        <v>0.14454443451690963</v>
      </c>
      <c r="K499" s="727"/>
      <c r="L499" s="727"/>
      <c r="M499" s="1317" t="s">
        <v>266</v>
      </c>
      <c r="N499" s="1317"/>
      <c r="O499" s="725">
        <v>1.9057017184997518E-3</v>
      </c>
      <c r="P499" s="727"/>
      <c r="Q499" s="727"/>
      <c r="R499" s="231"/>
      <c r="W499" s="231"/>
      <c r="X499" s="231"/>
      <c r="Y499" s="231"/>
      <c r="Z499" s="231"/>
      <c r="AA499" s="231"/>
      <c r="AB499" s="231"/>
      <c r="AC499" s="231"/>
      <c r="AD499" s="231"/>
      <c r="AE499" s="231"/>
      <c r="AF499" s="231"/>
      <c r="AG499" s="231"/>
      <c r="AH499" s="231"/>
      <c r="AI499" s="231"/>
      <c r="AJ499" s="231"/>
      <c r="AK499" s="231"/>
      <c r="AL499" s="231"/>
      <c r="AM499" s="231"/>
      <c r="AN499" s="231"/>
      <c r="AO499" s="231"/>
      <c r="AP499" s="231"/>
      <c r="AQ499" s="231"/>
      <c r="AR499" s="231"/>
      <c r="AS499" s="231"/>
      <c r="AT499" s="231"/>
      <c r="AU499" s="231"/>
      <c r="AV499" s="231"/>
      <c r="AW499" s="231"/>
      <c r="AX499" s="231"/>
      <c r="AY499" s="231"/>
      <c r="AZ499" s="231"/>
      <c r="BB499" s="406"/>
      <c r="BW499" s="231"/>
      <c r="BX499" s="231"/>
      <c r="BY499" s="231"/>
      <c r="BZ499" s="231"/>
      <c r="CA499" s="231"/>
      <c r="CB499" s="231"/>
      <c r="CC499" s="231"/>
      <c r="CD499" s="231"/>
      <c r="CE499" s="231"/>
      <c r="CF499" s="231"/>
      <c r="CG499" s="231"/>
      <c r="CH499" s="231"/>
      <c r="CI499" s="231"/>
      <c r="CJ499" s="231"/>
      <c r="CK499" s="231"/>
      <c r="CL499" s="231"/>
      <c r="CM499" s="231"/>
      <c r="CN499" s="231"/>
      <c r="CO499" s="231"/>
      <c r="CP499" s="231"/>
      <c r="CQ499" s="231"/>
      <c r="CR499" s="231"/>
      <c r="CS499" s="231"/>
      <c r="CT499" s="231"/>
      <c r="CU499" s="231"/>
      <c r="CV499" s="231"/>
      <c r="CW499" s="231"/>
      <c r="CX499" s="231"/>
      <c r="CY499" s="231"/>
      <c r="CZ499" s="231"/>
    </row>
    <row r="500" s="230" customFormat="true" ht="25.15" customHeight="true" x14ac:dyDescent="0.2">
      <c r="A500" s="406"/>
      <c r="B500" s="406"/>
      <c r="C500" s="1316" t="s">
        <v>231</v>
      </c>
      <c r="D500" s="1317"/>
      <c r="E500" s="723">
        <v>5.334191331106896E-2</v>
      </c>
      <c r="F500" s="727"/>
      <c r="G500" s="727"/>
      <c r="H500" s="1317" t="s">
        <v>218</v>
      </c>
      <c r="I500" s="1317"/>
      <c r="J500" s="724">
        <v>8.4895575198540851E-2</v>
      </c>
      <c r="K500" s="727"/>
      <c r="L500" s="727"/>
      <c r="M500" s="1317" t="s">
        <v>283</v>
      </c>
      <c r="N500" s="1317"/>
      <c r="O500" s="725">
        <v>3.5457223358425154E-4</v>
      </c>
      <c r="P500" s="727"/>
      <c r="Q500" s="727"/>
      <c r="R500" s="231"/>
      <c r="W500" s="231"/>
      <c r="X500" s="231"/>
      <c r="Y500" s="231"/>
      <c r="Z500" s="231"/>
      <c r="AA500" s="231"/>
      <c r="AB500" s="231"/>
      <c r="AC500" s="231"/>
      <c r="AD500" s="231"/>
      <c r="AE500" s="231"/>
      <c r="AF500" s="231"/>
      <c r="AG500" s="231"/>
      <c r="AH500" s="231"/>
      <c r="AI500" s="231"/>
      <c r="AJ500" s="231"/>
      <c r="AK500" s="231"/>
      <c r="AL500" s="231"/>
      <c r="AM500" s="231"/>
      <c r="AN500" s="231"/>
      <c r="AO500" s="231"/>
      <c r="AP500" s="231"/>
      <c r="AQ500" s="231"/>
      <c r="AR500" s="231"/>
      <c r="AS500" s="231"/>
      <c r="AT500" s="231"/>
      <c r="AU500" s="231"/>
      <c r="AV500" s="231"/>
      <c r="AW500" s="231"/>
      <c r="AX500" s="231"/>
      <c r="AY500" s="231"/>
      <c r="AZ500" s="231"/>
      <c r="BB500" s="406"/>
      <c r="BW500" s="231"/>
      <c r="BX500" s="231"/>
      <c r="BY500" s="231"/>
      <c r="BZ500" s="231"/>
      <c r="CA500" s="231"/>
      <c r="CB500" s="231"/>
      <c r="CC500" s="231"/>
      <c r="CD500" s="231"/>
      <c r="CE500" s="231"/>
      <c r="CF500" s="231"/>
      <c r="CG500" s="231"/>
      <c r="CH500" s="231"/>
      <c r="CI500" s="231"/>
      <c r="CJ500" s="231"/>
      <c r="CK500" s="231"/>
      <c r="CL500" s="231"/>
      <c r="CM500" s="231"/>
      <c r="CN500" s="231"/>
      <c r="CO500" s="231"/>
      <c r="CP500" s="231"/>
      <c r="CQ500" s="231"/>
      <c r="CR500" s="231"/>
      <c r="CS500" s="231"/>
      <c r="CT500" s="231"/>
      <c r="CU500" s="231"/>
      <c r="CV500" s="231"/>
      <c r="CW500" s="231"/>
      <c r="CX500" s="231"/>
      <c r="CY500" s="231"/>
      <c r="CZ500" s="231"/>
    </row>
    <row r="501" s="230" customFormat="true" ht="25.15" customHeight="true" x14ac:dyDescent="0.2">
      <c r="A501" s="406"/>
      <c r="B501" s="406"/>
      <c r="C501" s="1316" t="s">
        <v>217</v>
      </c>
      <c r="D501" s="1317"/>
      <c r="E501" s="723">
        <v>0.10778596620020382</v>
      </c>
      <c r="F501" s="727"/>
      <c r="G501" s="727"/>
      <c r="H501" s="1317" t="s">
        <v>199</v>
      </c>
      <c r="I501" s="1317"/>
      <c r="J501" s="724">
        <v>0.26259256618522586</v>
      </c>
      <c r="K501" s="727"/>
      <c r="L501" s="727"/>
      <c r="M501" s="1317" t="s">
        <v>230</v>
      </c>
      <c r="N501" s="1317"/>
      <c r="O501" s="725">
        <v>6.879854394095837E-2</v>
      </c>
      <c r="P501" s="727"/>
      <c r="Q501" s="727"/>
      <c r="R501" s="231"/>
      <c r="W501" s="231"/>
      <c r="X501" s="231"/>
      <c r="Y501" s="231"/>
      <c r="Z501" s="231"/>
      <c r="AA501" s="231"/>
      <c r="AB501" s="231"/>
      <c r="AC501" s="231"/>
      <c r="AD501" s="231"/>
      <c r="AE501" s="231"/>
      <c r="AF501" s="231"/>
      <c r="AG501" s="231"/>
      <c r="AH501" s="231"/>
      <c r="AI501" s="231"/>
      <c r="AJ501" s="231"/>
      <c r="AK501" s="231"/>
      <c r="AL501" s="231"/>
      <c r="AM501" s="231"/>
      <c r="AN501" s="231"/>
      <c r="AO501" s="231"/>
      <c r="AP501" s="231"/>
      <c r="AQ501" s="231"/>
      <c r="AR501" s="231"/>
      <c r="AS501" s="231"/>
      <c r="AT501" s="231"/>
      <c r="AU501" s="231"/>
      <c r="AV501" s="231"/>
      <c r="AW501" s="231"/>
      <c r="AX501" s="231"/>
      <c r="AY501" s="231"/>
      <c r="AZ501" s="231"/>
      <c r="BB501" s="406"/>
      <c r="BW501" s="231"/>
      <c r="BX501" s="231"/>
      <c r="BY501" s="231"/>
      <c r="BZ501" s="231"/>
      <c r="CA501" s="231"/>
      <c r="CB501" s="231"/>
      <c r="CC501" s="231"/>
      <c r="CD501" s="231"/>
      <c r="CE501" s="231"/>
      <c r="CF501" s="231"/>
      <c r="CG501" s="231"/>
      <c r="CH501" s="231"/>
      <c r="CI501" s="231"/>
      <c r="CJ501" s="231"/>
      <c r="CK501" s="231"/>
      <c r="CL501" s="231"/>
      <c r="CM501" s="231"/>
      <c r="CN501" s="231"/>
      <c r="CO501" s="231"/>
      <c r="CP501" s="231"/>
      <c r="CQ501" s="231"/>
      <c r="CR501" s="231"/>
      <c r="CS501" s="231"/>
      <c r="CT501" s="231"/>
      <c r="CU501" s="231"/>
      <c r="CV501" s="231"/>
      <c r="CW501" s="231"/>
      <c r="CX501" s="231"/>
      <c r="CY501" s="231"/>
      <c r="CZ501" s="231"/>
    </row>
    <row r="502" s="230" customFormat="true" ht="25.15" customHeight="true" x14ac:dyDescent="0.2">
      <c r="A502" s="406"/>
      <c r="B502" s="406"/>
      <c r="C502" s="1316" t="s">
        <v>224</v>
      </c>
      <c r="D502" s="1317"/>
      <c r="E502" s="723">
        <v>0.1096864987623665</v>
      </c>
      <c r="F502" s="727"/>
      <c r="G502" s="727"/>
      <c r="H502" s="1317" t="s">
        <v>223</v>
      </c>
      <c r="I502" s="1317"/>
      <c r="J502" s="724">
        <v>0.1283021827682361</v>
      </c>
      <c r="K502" s="727"/>
      <c r="L502" s="727"/>
      <c r="M502" s="1317" t="s">
        <v>253</v>
      </c>
      <c r="N502" s="1317"/>
      <c r="O502" s="725">
        <v>1.586275374512499E-2</v>
      </c>
      <c r="P502" s="727"/>
      <c r="Q502" s="727"/>
      <c r="R502" s="231"/>
      <c r="W502" s="231"/>
      <c r="X502" s="231"/>
      <c r="Y502" s="231"/>
      <c r="Z502" s="231"/>
      <c r="AA502" s="231"/>
      <c r="AB502" s="231"/>
      <c r="AC502" s="231"/>
      <c r="AD502" s="231"/>
      <c r="AE502" s="231"/>
      <c r="AF502" s="231"/>
      <c r="AG502" s="231"/>
      <c r="AH502" s="231"/>
      <c r="AI502" s="231"/>
      <c r="AJ502" s="231"/>
      <c r="AK502" s="231"/>
      <c r="AL502" s="231"/>
      <c r="AM502" s="231"/>
      <c r="AN502" s="231"/>
      <c r="AO502" s="231"/>
      <c r="AP502" s="231"/>
      <c r="AQ502" s="231"/>
      <c r="AR502" s="231"/>
      <c r="AS502" s="231"/>
      <c r="AT502" s="231"/>
      <c r="AU502" s="231"/>
      <c r="AV502" s="231"/>
      <c r="AW502" s="231"/>
      <c r="AX502" s="231"/>
      <c r="AY502" s="231"/>
      <c r="AZ502" s="231"/>
      <c r="BB502" s="406"/>
      <c r="BW502" s="231"/>
      <c r="BX502" s="231"/>
      <c r="BY502" s="231"/>
      <c r="BZ502" s="231"/>
      <c r="CA502" s="231"/>
      <c r="CB502" s="231"/>
      <c r="CC502" s="231"/>
      <c r="CD502" s="231"/>
      <c r="CE502" s="231"/>
      <c r="CF502" s="231"/>
      <c r="CG502" s="231"/>
      <c r="CH502" s="231"/>
      <c r="CI502" s="231"/>
      <c r="CJ502" s="231"/>
      <c r="CK502" s="231"/>
      <c r="CL502" s="231"/>
      <c r="CM502" s="231"/>
      <c r="CN502" s="231"/>
      <c r="CO502" s="231"/>
      <c r="CP502" s="231"/>
      <c r="CQ502" s="231"/>
      <c r="CR502" s="231"/>
      <c r="CS502" s="231"/>
      <c r="CT502" s="231"/>
      <c r="CU502" s="231"/>
      <c r="CV502" s="231"/>
      <c r="CW502" s="231"/>
      <c r="CX502" s="231"/>
      <c r="CY502" s="231"/>
      <c r="CZ502" s="231"/>
    </row>
    <row r="503" s="230" customFormat="true" ht="25.15" customHeight="true" x14ac:dyDescent="0.2">
      <c r="A503" s="406"/>
      <c r="B503" s="406"/>
      <c r="C503" s="1316" t="s">
        <v>236</v>
      </c>
      <c r="D503" s="1317"/>
      <c r="E503" s="723">
        <v>8.2732235730566157E-3</v>
      </c>
      <c r="F503" s="727"/>
      <c r="G503" s="727"/>
      <c r="H503" s="1317" t="s">
        <v>196</v>
      </c>
      <c r="I503" s="1317"/>
      <c r="J503" s="724">
        <v>0.29103941139924738</v>
      </c>
      <c r="K503" s="727"/>
      <c r="L503" s="727"/>
      <c r="M503" s="1317" t="s">
        <v>258</v>
      </c>
      <c r="N503" s="1317"/>
      <c r="O503" s="725">
        <v>2.5484966830143876E-3</v>
      </c>
      <c r="P503" s="727"/>
      <c r="Q503" s="727"/>
      <c r="R503" s="231"/>
      <c r="W503" s="231"/>
      <c r="X503" s="231"/>
      <c r="Y503" s="231"/>
      <c r="Z503" s="231"/>
      <c r="AA503" s="231"/>
      <c r="AB503" s="231"/>
      <c r="AC503" s="231"/>
      <c r="AD503" s="231"/>
      <c r="AE503" s="231"/>
      <c r="AF503" s="231"/>
      <c r="AG503" s="231"/>
      <c r="AH503" s="231"/>
      <c r="AI503" s="231"/>
      <c r="AJ503" s="231"/>
      <c r="AK503" s="231"/>
      <c r="AL503" s="231"/>
      <c r="AM503" s="231"/>
      <c r="AN503" s="231"/>
      <c r="AO503" s="231"/>
      <c r="AP503" s="231"/>
      <c r="AQ503" s="231"/>
      <c r="AR503" s="231"/>
      <c r="AS503" s="231"/>
      <c r="AT503" s="231"/>
      <c r="AU503" s="231"/>
      <c r="AV503" s="231"/>
      <c r="AW503" s="231"/>
      <c r="AX503" s="231"/>
      <c r="AY503" s="231"/>
      <c r="AZ503" s="231"/>
      <c r="BB503" s="406"/>
      <c r="BW503" s="231"/>
      <c r="BX503" s="231"/>
      <c r="BY503" s="231"/>
      <c r="BZ503" s="231"/>
      <c r="CA503" s="231"/>
      <c r="CB503" s="231"/>
      <c r="CC503" s="231"/>
      <c r="CD503" s="231"/>
      <c r="CE503" s="231"/>
      <c r="CF503" s="231"/>
      <c r="CG503" s="231"/>
      <c r="CH503" s="231"/>
      <c r="CI503" s="231"/>
      <c r="CJ503" s="231"/>
      <c r="CK503" s="231"/>
      <c r="CL503" s="231"/>
      <c r="CM503" s="231"/>
      <c r="CN503" s="231"/>
      <c r="CO503" s="231"/>
      <c r="CP503" s="231"/>
      <c r="CQ503" s="231"/>
      <c r="CR503" s="231"/>
      <c r="CS503" s="231"/>
      <c r="CT503" s="231"/>
      <c r="CU503" s="231"/>
      <c r="CV503" s="231"/>
      <c r="CW503" s="231"/>
      <c r="CX503" s="231"/>
      <c r="CY503" s="231"/>
      <c r="CZ503" s="231"/>
    </row>
    <row r="504" s="230" customFormat="true" ht="25.15" customHeight="true" x14ac:dyDescent="0.2">
      <c r="A504" s="406"/>
      <c r="B504" s="406"/>
      <c r="C504" s="1316" t="s">
        <v>243</v>
      </c>
      <c r="D504" s="1317"/>
      <c r="E504" s="723">
        <v>2.0045162830089943E-2</v>
      </c>
      <c r="F504" s="727"/>
      <c r="G504" s="727"/>
      <c r="H504" s="1317" t="s">
        <v>195</v>
      </c>
      <c r="I504" s="1317"/>
      <c r="J504" s="724">
        <v>0.31803753268032675</v>
      </c>
      <c r="K504" s="727"/>
      <c r="L504" s="727"/>
      <c r="M504" s="1317" t="s">
        <v>240</v>
      </c>
      <c r="N504" s="1317"/>
      <c r="O504" s="725">
        <v>1.675488104817234E-2</v>
      </c>
      <c r="P504" s="727"/>
      <c r="Q504" s="727"/>
      <c r="R504" s="231"/>
      <c r="W504" s="231"/>
      <c r="X504" s="231"/>
      <c r="Y504" s="231"/>
      <c r="Z504" s="231"/>
      <c r="AA504" s="231"/>
      <c r="AB504" s="231"/>
      <c r="AC504" s="231"/>
      <c r="AD504" s="231"/>
      <c r="AE504" s="231"/>
      <c r="AF504" s="231"/>
      <c r="AG504" s="231"/>
      <c r="AH504" s="231"/>
      <c r="AI504" s="231"/>
      <c r="AJ504" s="231"/>
      <c r="AK504" s="231"/>
      <c r="AL504" s="231"/>
      <c r="AM504" s="231"/>
      <c r="AN504" s="231"/>
      <c r="AO504" s="231"/>
      <c r="AP504" s="231"/>
      <c r="AQ504" s="231"/>
      <c r="AR504" s="231"/>
      <c r="AS504" s="231"/>
      <c r="AT504" s="231"/>
      <c r="AU504" s="231"/>
      <c r="AV504" s="231"/>
      <c r="AW504" s="231"/>
      <c r="AX504" s="231"/>
      <c r="AY504" s="231"/>
      <c r="AZ504" s="231"/>
      <c r="BB504" s="406"/>
      <c r="BW504" s="231"/>
      <c r="BX504" s="231"/>
      <c r="BY504" s="231"/>
      <c r="BZ504" s="231"/>
      <c r="CA504" s="231"/>
      <c r="CB504" s="231"/>
      <c r="CC504" s="231"/>
      <c r="CD504" s="231"/>
      <c r="CE504" s="231"/>
      <c r="CF504" s="231"/>
      <c r="CG504" s="231"/>
      <c r="CH504" s="231"/>
      <c r="CI504" s="231"/>
      <c r="CJ504" s="231"/>
      <c r="CK504" s="231"/>
      <c r="CL504" s="231"/>
      <c r="CM504" s="231"/>
      <c r="CN504" s="231"/>
      <c r="CO504" s="231"/>
      <c r="CP504" s="231"/>
      <c r="CQ504" s="231"/>
      <c r="CR504" s="231"/>
      <c r="CS504" s="231"/>
      <c r="CT504" s="231"/>
      <c r="CU504" s="231"/>
      <c r="CV504" s="231"/>
      <c r="CW504" s="231"/>
      <c r="CX504" s="231"/>
      <c r="CY504" s="231"/>
      <c r="CZ504" s="231"/>
    </row>
    <row r="505" s="230" customFormat="true" ht="25.15" customHeight="true" x14ac:dyDescent="0.2">
      <c r="A505" s="406"/>
      <c r="B505" s="406"/>
      <c r="C505" s="1316" t="s">
        <v>208</v>
      </c>
      <c r="D505" s="1317"/>
      <c r="E505" s="723">
        <v>0.28742841835673316</v>
      </c>
      <c r="F505" s="727"/>
      <c r="G505" s="727"/>
      <c r="H505" s="1317" t="s">
        <v>207</v>
      </c>
      <c r="I505" s="1317"/>
      <c r="J505" s="724">
        <v>0.18403005594287547</v>
      </c>
      <c r="K505" s="727"/>
      <c r="L505" s="727"/>
      <c r="M505" s="1317" t="s">
        <v>229</v>
      </c>
      <c r="N505" s="1317"/>
      <c r="O505" s="725">
        <v>6.1170018890082715E-2</v>
      </c>
      <c r="P505" s="727"/>
      <c r="Q505" s="727"/>
      <c r="R505" s="231"/>
      <c r="W505" s="231"/>
      <c r="X505" s="231"/>
      <c r="Y505" s="231"/>
      <c r="Z505" s="231"/>
      <c r="AA505" s="231"/>
      <c r="AB505" s="231"/>
      <c r="AC505" s="231"/>
      <c r="AD505" s="231"/>
      <c r="AE505" s="231"/>
      <c r="AF505" s="231"/>
      <c r="AG505" s="231"/>
      <c r="AH505" s="231"/>
      <c r="AI505" s="231"/>
      <c r="AJ505" s="231"/>
      <c r="AK505" s="231"/>
      <c r="AL505" s="231"/>
      <c r="AM505" s="231"/>
      <c r="AN505" s="231"/>
      <c r="AO505" s="231"/>
      <c r="AP505" s="231"/>
      <c r="AQ505" s="231"/>
      <c r="AR505" s="231"/>
      <c r="AS505" s="231"/>
      <c r="AT505" s="231"/>
      <c r="AU505" s="231"/>
      <c r="AV505" s="231"/>
      <c r="AW505" s="231"/>
      <c r="AX505" s="231"/>
      <c r="AY505" s="231"/>
      <c r="AZ505" s="231"/>
      <c r="BB505" s="406"/>
      <c r="BW505" s="231"/>
      <c r="BX505" s="231"/>
      <c r="BY505" s="231"/>
      <c r="BZ505" s="231"/>
      <c r="CA505" s="231"/>
      <c r="CB505" s="231"/>
      <c r="CC505" s="231"/>
      <c r="CD505" s="231"/>
      <c r="CE505" s="231"/>
      <c r="CF505" s="231"/>
      <c r="CG505" s="231"/>
      <c r="CH505" s="231"/>
      <c r="CI505" s="231"/>
      <c r="CJ505" s="231"/>
      <c r="CK505" s="231"/>
      <c r="CL505" s="231"/>
      <c r="CM505" s="231"/>
      <c r="CN505" s="231"/>
      <c r="CO505" s="231"/>
      <c r="CP505" s="231"/>
      <c r="CQ505" s="231"/>
      <c r="CR505" s="231"/>
      <c r="CS505" s="231"/>
      <c r="CT505" s="231"/>
      <c r="CU505" s="231"/>
      <c r="CV505" s="231"/>
      <c r="CW505" s="231"/>
      <c r="CX505" s="231"/>
      <c r="CY505" s="231"/>
      <c r="CZ505" s="231"/>
    </row>
    <row r="506" s="230" customFormat="true" ht="25.15" customHeight="true" x14ac:dyDescent="0.2">
      <c r="A506" s="406"/>
      <c r="B506" s="406"/>
      <c r="C506" s="1316" t="s">
        <v>206</v>
      </c>
      <c r="D506" s="1317"/>
      <c r="E506" s="723">
        <v>0.17695400236263201</v>
      </c>
      <c r="F506" s="727"/>
      <c r="G506" s="727"/>
      <c r="H506" s="1317" t="s">
        <v>209</v>
      </c>
      <c r="I506" s="1317"/>
      <c r="J506" s="724">
        <v>0.18995290049787747</v>
      </c>
      <c r="K506" s="727"/>
      <c r="L506" s="727"/>
      <c r="M506" s="1317" t="s">
        <v>252</v>
      </c>
      <c r="N506" s="1317"/>
      <c r="O506" s="725">
        <v>1.9759685119482978E-2</v>
      </c>
      <c r="P506" s="727"/>
      <c r="Q506" s="727"/>
      <c r="R506" s="231"/>
      <c r="W506" s="231"/>
      <c r="X506" s="231"/>
      <c r="Y506" s="231"/>
      <c r="Z506" s="231"/>
      <c r="AA506" s="231"/>
      <c r="AB506" s="231"/>
      <c r="AC506" s="231"/>
      <c r="AD506" s="231"/>
      <c r="AE506" s="231"/>
      <c r="AF506" s="231"/>
      <c r="AG506" s="231"/>
      <c r="AH506" s="231"/>
      <c r="AI506" s="231"/>
      <c r="AJ506" s="231"/>
      <c r="AK506" s="231"/>
      <c r="AL506" s="231"/>
      <c r="AM506" s="231"/>
      <c r="AN506" s="231"/>
      <c r="AO506" s="231"/>
      <c r="AP506" s="231"/>
      <c r="AQ506" s="231"/>
      <c r="AR506" s="231"/>
      <c r="AS506" s="231"/>
      <c r="AT506" s="231"/>
      <c r="AU506" s="231"/>
      <c r="AV506" s="231"/>
      <c r="AW506" s="231"/>
      <c r="AX506" s="231"/>
      <c r="AY506" s="231"/>
      <c r="AZ506" s="231"/>
      <c r="BB506" s="406"/>
      <c r="BW506" s="231"/>
      <c r="BX506" s="231"/>
      <c r="BY506" s="231"/>
      <c r="BZ506" s="231"/>
      <c r="CA506" s="231"/>
      <c r="CB506" s="231"/>
      <c r="CC506" s="231"/>
      <c r="CD506" s="231"/>
      <c r="CE506" s="231"/>
      <c r="CF506" s="231"/>
      <c r="CG506" s="231"/>
      <c r="CH506" s="231"/>
      <c r="CI506" s="231"/>
      <c r="CJ506" s="231"/>
      <c r="CK506" s="231"/>
      <c r="CL506" s="231"/>
      <c r="CM506" s="231"/>
      <c r="CN506" s="231"/>
      <c r="CO506" s="231"/>
      <c r="CP506" s="231"/>
      <c r="CQ506" s="231"/>
      <c r="CR506" s="231"/>
      <c r="CS506" s="231"/>
      <c r="CT506" s="231"/>
      <c r="CU506" s="231"/>
      <c r="CV506" s="231"/>
      <c r="CW506" s="231"/>
      <c r="CX506" s="231"/>
      <c r="CY506" s="231"/>
      <c r="CZ506" s="231"/>
    </row>
    <row r="507" s="230" customFormat="true" ht="25.15" customHeight="true" x14ac:dyDescent="0.2">
      <c r="A507" s="406"/>
      <c r="B507" s="406"/>
      <c r="C507" s="1316" t="s">
        <v>239</v>
      </c>
      <c r="D507" s="1317"/>
      <c r="E507" s="723">
        <v>2.6672606987652104E-2</v>
      </c>
      <c r="F507" s="727"/>
      <c r="G507" s="727"/>
      <c r="H507" s="1317" t="s">
        <v>213</v>
      </c>
      <c r="I507" s="1317"/>
      <c r="J507" s="724">
        <v>0.16552390841481704</v>
      </c>
      <c r="K507" s="727"/>
      <c r="L507" s="727"/>
      <c r="M507" s="1317" t="s">
        <v>251</v>
      </c>
      <c r="N507" s="1317"/>
      <c r="O507" s="725">
        <v>1.0773804644962222E-2</v>
      </c>
      <c r="P507" s="727"/>
      <c r="Q507" s="727"/>
      <c r="R507" s="231"/>
      <c r="W507" s="231"/>
      <c r="X507" s="231"/>
      <c r="Y507" s="231"/>
      <c r="Z507" s="231"/>
      <c r="AA507" s="231"/>
      <c r="AB507" s="231"/>
      <c r="AC507" s="231"/>
      <c r="AD507" s="231"/>
      <c r="AE507" s="231"/>
      <c r="AF507" s="231"/>
      <c r="AG507" s="231"/>
      <c r="AH507" s="231"/>
      <c r="AI507" s="231"/>
      <c r="AJ507" s="231"/>
      <c r="AK507" s="231"/>
      <c r="AL507" s="231"/>
      <c r="AM507" s="231"/>
      <c r="AN507" s="231"/>
      <c r="AO507" s="231"/>
      <c r="AP507" s="231"/>
      <c r="AQ507" s="231"/>
      <c r="AR507" s="231"/>
      <c r="AS507" s="231"/>
      <c r="AT507" s="231"/>
      <c r="AU507" s="231"/>
      <c r="AV507" s="231"/>
      <c r="AW507" s="231"/>
      <c r="AX507" s="231"/>
      <c r="AY507" s="231"/>
      <c r="AZ507" s="231"/>
      <c r="BB507" s="406"/>
      <c r="BW507" s="231"/>
      <c r="BX507" s="231"/>
      <c r="BY507" s="231"/>
      <c r="BZ507" s="231"/>
      <c r="CA507" s="231"/>
      <c r="CB507" s="231"/>
      <c r="CC507" s="231"/>
      <c r="CD507" s="231"/>
      <c r="CE507" s="231"/>
      <c r="CF507" s="231"/>
      <c r="CG507" s="231"/>
      <c r="CH507" s="231"/>
      <c r="CI507" s="231"/>
      <c r="CJ507" s="231"/>
      <c r="CK507" s="231"/>
      <c r="CL507" s="231"/>
      <c r="CM507" s="231"/>
      <c r="CN507" s="231"/>
      <c r="CO507" s="231"/>
      <c r="CP507" s="231"/>
      <c r="CQ507" s="231"/>
      <c r="CR507" s="231"/>
      <c r="CS507" s="231"/>
      <c r="CT507" s="231"/>
      <c r="CU507" s="231"/>
      <c r="CV507" s="231"/>
      <c r="CW507" s="231"/>
      <c r="CX507" s="231"/>
      <c r="CY507" s="231"/>
      <c r="CZ507" s="231"/>
    </row>
    <row r="508" s="230" customFormat="true" ht="25.15" customHeight="true" x14ac:dyDescent="0.2">
      <c r="A508" s="406"/>
      <c r="B508" s="406"/>
      <c r="C508" s="1316" t="s">
        <v>226</v>
      </c>
      <c r="D508" s="1317"/>
      <c r="E508" s="723">
        <v>9.5862189396518291E-2</v>
      </c>
      <c r="F508" s="727"/>
      <c r="G508" s="727"/>
      <c r="H508" s="1317" t="s">
        <v>210</v>
      </c>
      <c r="I508" s="1317"/>
      <c r="J508" s="724">
        <v>0.21253627568462288</v>
      </c>
      <c r="K508" s="727"/>
      <c r="L508" s="727"/>
      <c r="M508" s="1317" t="s">
        <v>219</v>
      </c>
      <c r="N508" s="1317"/>
      <c r="O508" s="725">
        <v>9.0966898005335625E-2</v>
      </c>
      <c r="P508" s="727"/>
      <c r="Q508" s="727"/>
      <c r="R508" s="231"/>
      <c r="W508" s="231"/>
      <c r="X508" s="231"/>
      <c r="Y508" s="231"/>
      <c r="Z508" s="231"/>
      <c r="AA508" s="231"/>
      <c r="AB508" s="231"/>
      <c r="AC508" s="231"/>
      <c r="AD508" s="231"/>
      <c r="AE508" s="231"/>
      <c r="AF508" s="231"/>
      <c r="AG508" s="231"/>
      <c r="AH508" s="231"/>
      <c r="AI508" s="231"/>
      <c r="AJ508" s="231"/>
      <c r="AK508" s="231"/>
      <c r="AL508" s="231"/>
      <c r="AM508" s="231"/>
      <c r="AN508" s="231"/>
      <c r="AO508" s="231"/>
      <c r="AP508" s="231"/>
      <c r="AQ508" s="231"/>
      <c r="AR508" s="231"/>
      <c r="AS508" s="231"/>
      <c r="AT508" s="231"/>
      <c r="AU508" s="231"/>
      <c r="AV508" s="231"/>
      <c r="AW508" s="231"/>
      <c r="AX508" s="231"/>
      <c r="AY508" s="231"/>
      <c r="AZ508" s="231"/>
      <c r="BB508" s="406"/>
      <c r="BW508" s="231"/>
      <c r="BX508" s="231"/>
      <c r="BY508" s="231"/>
      <c r="BZ508" s="231"/>
      <c r="CA508" s="231"/>
      <c r="CB508" s="231"/>
      <c r="CC508" s="231"/>
      <c r="CD508" s="231"/>
      <c r="CE508" s="231"/>
      <c r="CF508" s="231"/>
      <c r="CG508" s="231"/>
      <c r="CH508" s="231"/>
      <c r="CI508" s="231"/>
      <c r="CJ508" s="231"/>
      <c r="CK508" s="231"/>
      <c r="CL508" s="231"/>
      <c r="CM508" s="231"/>
      <c r="CN508" s="231"/>
      <c r="CO508" s="231"/>
      <c r="CP508" s="231"/>
      <c r="CQ508" s="231"/>
      <c r="CR508" s="231"/>
      <c r="CS508" s="231"/>
      <c r="CT508" s="231"/>
      <c r="CU508" s="231"/>
      <c r="CV508" s="231"/>
      <c r="CW508" s="231"/>
      <c r="CX508" s="231"/>
      <c r="CY508" s="231"/>
      <c r="CZ508" s="231"/>
    </row>
    <row r="509" s="230" customFormat="true" ht="25.15" customHeight="true" x14ac:dyDescent="0.2">
      <c r="A509" s="406"/>
      <c r="B509" s="406"/>
      <c r="C509" s="1346" t="s">
        <v>259</v>
      </c>
      <c r="D509" s="1317"/>
      <c r="E509" s="723">
        <v>1.2670811295571057E-3</v>
      </c>
      <c r="F509" s="727"/>
      <c r="G509" s="727"/>
      <c r="H509" s="1317" t="s">
        <v>215</v>
      </c>
      <c r="I509" s="1317"/>
      <c r="J509" s="724">
        <v>0.13596122787993209</v>
      </c>
      <c r="K509" s="727"/>
      <c r="L509" s="727"/>
      <c r="M509" s="1317" t="s">
        <v>235</v>
      </c>
      <c r="N509" s="1317"/>
      <c r="O509" s="725">
        <v>2.9163938319157715E-2</v>
      </c>
      <c r="P509" s="727"/>
      <c r="Q509" s="727"/>
      <c r="R509" s="231"/>
      <c r="W509" s="231"/>
      <c r="X509" s="231"/>
      <c r="Y509" s="231"/>
      <c r="Z509" s="231"/>
      <c r="AA509" s="231"/>
      <c r="AB509" s="231"/>
      <c r="AC509" s="231"/>
      <c r="AD509" s="231"/>
      <c r="AE509" s="231"/>
      <c r="AF509" s="231"/>
      <c r="AG509" s="231"/>
      <c r="AH509" s="231"/>
      <c r="AI509" s="231"/>
      <c r="AJ509" s="231"/>
      <c r="AK509" s="231"/>
      <c r="AL509" s="231"/>
      <c r="AM509" s="231"/>
      <c r="AN509" s="231"/>
      <c r="AO509" s="231"/>
      <c r="AP509" s="231"/>
      <c r="AQ509" s="231"/>
      <c r="AR509" s="231"/>
      <c r="AS509" s="231"/>
      <c r="AT509" s="231"/>
      <c r="AU509" s="231"/>
      <c r="AV509" s="231"/>
      <c r="AW509" s="231"/>
      <c r="AX509" s="231"/>
      <c r="AY509" s="231"/>
      <c r="AZ509" s="231"/>
      <c r="BB509" s="406"/>
      <c r="BW509" s="231"/>
      <c r="BX509" s="231"/>
      <c r="BY509" s="231"/>
      <c r="BZ509" s="231"/>
      <c r="CA509" s="231"/>
      <c r="CB509" s="231"/>
      <c r="CC509" s="231"/>
      <c r="CD509" s="231"/>
      <c r="CE509" s="231"/>
      <c r="CF509" s="231"/>
      <c r="CG509" s="231"/>
      <c r="CH509" s="231"/>
      <c r="CI509" s="231"/>
      <c r="CJ509" s="231"/>
      <c r="CK509" s="231"/>
      <c r="CL509" s="231"/>
      <c r="CM509" s="231"/>
      <c r="CN509" s="231"/>
      <c r="CO509" s="231"/>
      <c r="CP509" s="231"/>
      <c r="CQ509" s="231"/>
      <c r="CR509" s="231"/>
      <c r="CS509" s="231"/>
      <c r="CT509" s="231"/>
      <c r="CU509" s="231"/>
      <c r="CV509" s="231"/>
      <c r="CW509" s="231"/>
      <c r="CX509" s="231"/>
      <c r="CY509" s="231"/>
      <c r="CZ509" s="231"/>
    </row>
    <row r="510" s="230" customFormat="true" ht="25.15" customHeight="true" x14ac:dyDescent="0.2">
      <c r="A510" s="406"/>
      <c r="B510" s="406"/>
      <c r="C510" s="1347" t="s">
        <v>221</v>
      </c>
      <c r="D510" s="1317"/>
      <c r="E510" s="723">
        <v>0.13762369731530397</v>
      </c>
      <c r="F510" s="727"/>
      <c r="G510" s="727"/>
      <c r="H510" s="1317" t="s">
        <v>202</v>
      </c>
      <c r="I510" s="1317"/>
      <c r="J510" s="724">
        <v>0.23212564206530997</v>
      </c>
      <c r="K510" s="727"/>
      <c r="L510" s="727"/>
      <c r="M510" s="1317" t="s">
        <v>203</v>
      </c>
      <c r="N510" s="1317"/>
      <c r="O510" s="725">
        <v>0.30893884421856449</v>
      </c>
      <c r="P510" s="727"/>
      <c r="Q510" s="727"/>
      <c r="R510" s="231"/>
      <c r="W510" s="231"/>
      <c r="X510" s="231"/>
      <c r="Y510" s="231"/>
      <c r="Z510" s="231"/>
      <c r="AA510" s="231"/>
      <c r="AB510" s="231"/>
      <c r="AC510" s="231"/>
      <c r="AD510" s="231"/>
      <c r="AE510" s="231"/>
      <c r="AF510" s="231"/>
      <c r="AG510" s="231"/>
      <c r="AH510" s="231"/>
      <c r="AI510" s="231"/>
      <c r="AJ510" s="231"/>
      <c r="AK510" s="231"/>
      <c r="AL510" s="231"/>
      <c r="AM510" s="231"/>
      <c r="AN510" s="231"/>
      <c r="AO510" s="231"/>
      <c r="AP510" s="231"/>
      <c r="AQ510" s="231"/>
      <c r="AR510" s="231"/>
      <c r="AS510" s="231"/>
      <c r="AT510" s="231"/>
      <c r="AU510" s="231"/>
      <c r="AV510" s="231"/>
      <c r="AW510" s="231"/>
      <c r="AX510" s="231"/>
      <c r="AY510" s="231"/>
      <c r="AZ510" s="231"/>
      <c r="BB510" s="406"/>
      <c r="BW510" s="231"/>
      <c r="BX510" s="231"/>
      <c r="BY510" s="231"/>
      <c r="BZ510" s="231"/>
      <c r="CA510" s="231"/>
      <c r="CB510" s="231"/>
      <c r="CC510" s="231"/>
      <c r="CD510" s="231"/>
      <c r="CE510" s="231"/>
      <c r="CF510" s="231"/>
      <c r="CG510" s="231"/>
      <c r="CH510" s="231"/>
      <c r="CI510" s="231"/>
      <c r="CJ510" s="231"/>
      <c r="CK510" s="231"/>
      <c r="CL510" s="231"/>
      <c r="CM510" s="231"/>
      <c r="CN510" s="231"/>
      <c r="CO510" s="231"/>
      <c r="CP510" s="231"/>
      <c r="CQ510" s="231"/>
      <c r="CR510" s="231"/>
      <c r="CS510" s="231"/>
      <c r="CT510" s="231"/>
      <c r="CU510" s="231"/>
      <c r="CV510" s="231"/>
      <c r="CW510" s="231"/>
      <c r="CX510" s="231"/>
      <c r="CY510" s="231"/>
      <c r="CZ510" s="231"/>
    </row>
    <row r="511" s="230" customFormat="true" ht="25.15" customHeight="true" x14ac:dyDescent="0.2">
      <c r="A511" s="406"/>
      <c r="B511" s="406"/>
      <c r="C511" s="1347" t="s">
        <v>256</v>
      </c>
      <c r="D511" s="1317"/>
      <c r="E511" s="723">
        <v>4.0289481046428604E-3</v>
      </c>
      <c r="F511" s="727"/>
      <c r="G511" s="727"/>
      <c r="H511" s="1317" t="s">
        <v>225</v>
      </c>
      <c r="I511" s="1317"/>
      <c r="J511" s="724">
        <v>0.10004170796278809</v>
      </c>
      <c r="K511" s="727"/>
      <c r="L511" s="727"/>
      <c r="M511" s="1317" t="s">
        <v>234</v>
      </c>
      <c r="N511" s="1317"/>
      <c r="O511" s="725">
        <v>5.4045126086715356E-2</v>
      </c>
      <c r="P511" s="727"/>
      <c r="Q511" s="727"/>
      <c r="R511" s="231"/>
      <c r="W511" s="231"/>
      <c r="X511" s="231"/>
      <c r="Y511" s="231"/>
      <c r="Z511" s="231"/>
      <c r="AA511" s="231"/>
      <c r="AB511" s="231"/>
      <c r="AC511" s="231"/>
      <c r="AD511" s="231"/>
      <c r="AE511" s="231"/>
      <c r="AF511" s="231"/>
      <c r="AG511" s="231"/>
      <c r="AH511" s="231"/>
      <c r="AI511" s="231"/>
      <c r="AJ511" s="231"/>
      <c r="AK511" s="231"/>
      <c r="AL511" s="231"/>
      <c r="AM511" s="231"/>
      <c r="AN511" s="231"/>
      <c r="AO511" s="231"/>
      <c r="AP511" s="231"/>
      <c r="AQ511" s="231"/>
      <c r="AR511" s="231"/>
      <c r="AS511" s="231"/>
      <c r="AT511" s="231"/>
      <c r="AU511" s="231"/>
      <c r="AV511" s="231"/>
      <c r="AW511" s="231"/>
      <c r="AX511" s="231"/>
      <c r="AY511" s="231"/>
      <c r="AZ511" s="231"/>
      <c r="BB511" s="406"/>
      <c r="BW511" s="231"/>
      <c r="BX511" s="231"/>
      <c r="BY511" s="231"/>
      <c r="BZ511" s="231"/>
      <c r="CA511" s="231"/>
      <c r="CB511" s="231"/>
      <c r="CC511" s="231"/>
      <c r="CD511" s="231"/>
      <c r="CE511" s="231"/>
      <c r="CF511" s="231"/>
      <c r="CG511" s="231"/>
      <c r="CH511" s="231"/>
      <c r="CI511" s="231"/>
      <c r="CJ511" s="231"/>
      <c r="CK511" s="231"/>
      <c r="CL511" s="231"/>
      <c r="CM511" s="231"/>
      <c r="CN511" s="231"/>
      <c r="CO511" s="231"/>
      <c r="CP511" s="231"/>
      <c r="CQ511" s="231"/>
      <c r="CR511" s="231"/>
      <c r="CS511" s="231"/>
      <c r="CT511" s="231"/>
      <c r="CU511" s="231"/>
      <c r="CV511" s="231"/>
      <c r="CW511" s="231"/>
      <c r="CX511" s="231"/>
      <c r="CY511" s="231"/>
      <c r="CZ511" s="231"/>
    </row>
    <row r="512" s="230" customFormat="true" ht="25.15" customHeight="true" x14ac:dyDescent="0.2">
      <c r="A512" s="406"/>
      <c r="B512" s="406"/>
      <c r="C512" s="1347" t="s">
        <v>198</v>
      </c>
      <c r="D512" s="1317"/>
      <c r="E512" s="723">
        <v>0.37767140015986661</v>
      </c>
      <c r="F512" s="727"/>
      <c r="G512" s="727"/>
      <c r="H512" s="1317" t="s">
        <v>231</v>
      </c>
      <c r="I512" s="1317"/>
      <c r="J512" s="724">
        <v>7.7861721797461134E-2</v>
      </c>
      <c r="K512" s="727"/>
      <c r="L512" s="727"/>
      <c r="M512" s="1317" t="s">
        <v>216</v>
      </c>
      <c r="N512" s="1317"/>
      <c r="O512" s="725">
        <v>0.12775913327007452</v>
      </c>
      <c r="P512" s="727"/>
      <c r="Q512" s="727"/>
      <c r="R512" s="231"/>
      <c r="W512" s="231"/>
      <c r="X512" s="231"/>
      <c r="Y512" s="231"/>
      <c r="Z512" s="231"/>
      <c r="AA512" s="231"/>
      <c r="AB512" s="231"/>
      <c r="AC512" s="231"/>
      <c r="AD512" s="231"/>
      <c r="AE512" s="231"/>
      <c r="AF512" s="231"/>
      <c r="AG512" s="231"/>
      <c r="AH512" s="231"/>
      <c r="AI512" s="231"/>
      <c r="AJ512" s="231"/>
      <c r="AK512" s="231"/>
      <c r="AL512" s="231"/>
      <c r="AM512" s="231"/>
      <c r="AN512" s="231"/>
      <c r="AO512" s="231"/>
      <c r="AP512" s="231"/>
      <c r="AQ512" s="231"/>
      <c r="AR512" s="231"/>
      <c r="AS512" s="231"/>
      <c r="AT512" s="231"/>
      <c r="AU512" s="231"/>
      <c r="AV512" s="231"/>
      <c r="AW512" s="231"/>
      <c r="AX512" s="231"/>
      <c r="AY512" s="231"/>
      <c r="AZ512" s="231"/>
      <c r="BB512" s="406"/>
      <c r="BW512" s="231"/>
      <c r="BX512" s="231"/>
      <c r="BY512" s="231"/>
      <c r="BZ512" s="231"/>
      <c r="CA512" s="231"/>
      <c r="CB512" s="231"/>
      <c r="CC512" s="231"/>
      <c r="CD512" s="231"/>
      <c r="CE512" s="231"/>
      <c r="CF512" s="231"/>
      <c r="CG512" s="231"/>
      <c r="CH512" s="231"/>
      <c r="CI512" s="231"/>
      <c r="CJ512" s="231"/>
      <c r="CK512" s="231"/>
      <c r="CL512" s="231"/>
      <c r="CM512" s="231"/>
      <c r="CN512" s="231"/>
      <c r="CO512" s="231"/>
      <c r="CP512" s="231"/>
      <c r="CQ512" s="231"/>
      <c r="CR512" s="231"/>
      <c r="CS512" s="231"/>
      <c r="CT512" s="231"/>
      <c r="CU512" s="231"/>
      <c r="CV512" s="231"/>
      <c r="CW512" s="231"/>
      <c r="CX512" s="231"/>
      <c r="CY512" s="231"/>
      <c r="CZ512" s="231"/>
    </row>
    <row r="513" s="230" customFormat="true" ht="25.15" customHeight="true" x14ac:dyDescent="0.2">
      <c r="A513" s="406"/>
      <c r="B513" s="406"/>
      <c r="C513" s="1348" t="s">
        <v>268</v>
      </c>
      <c r="D513" s="1317"/>
      <c r="E513" s="723">
        <v>4.1113480685061622E-4</v>
      </c>
      <c r="F513" s="727"/>
      <c r="G513" s="727"/>
      <c r="H513" s="1317" t="s">
        <v>217</v>
      </c>
      <c r="I513" s="1317"/>
      <c r="J513" s="724">
        <v>0.13612072075024392</v>
      </c>
      <c r="K513" s="727"/>
      <c r="L513" s="727"/>
      <c r="M513" s="1317" t="s">
        <v>218</v>
      </c>
      <c r="N513" s="1317"/>
      <c r="O513" s="725">
        <v>0.13891420273082231</v>
      </c>
      <c r="P513" s="727"/>
      <c r="Q513" s="727"/>
      <c r="R513" s="231"/>
      <c r="W513" s="231"/>
      <c r="X513" s="231"/>
      <c r="Y513" s="231"/>
      <c r="Z513" s="231"/>
      <c r="AA513" s="231"/>
      <c r="AB513" s="231"/>
      <c r="AC513" s="231"/>
      <c r="AD513" s="231"/>
      <c r="AE513" s="231"/>
      <c r="AF513" s="231"/>
      <c r="AG513" s="231"/>
      <c r="AH513" s="231"/>
      <c r="AI513" s="231"/>
      <c r="AJ513" s="231"/>
      <c r="AK513" s="231"/>
      <c r="AL513" s="231"/>
      <c r="AM513" s="231"/>
      <c r="AN513" s="231"/>
      <c r="AO513" s="231"/>
      <c r="AP513" s="231"/>
      <c r="AQ513" s="231"/>
      <c r="AR513" s="231"/>
      <c r="AS513" s="231"/>
      <c r="AT513" s="231"/>
      <c r="AU513" s="231"/>
      <c r="AV513" s="231"/>
      <c r="AW513" s="231"/>
      <c r="AX513" s="231"/>
      <c r="AY513" s="231"/>
      <c r="AZ513" s="231"/>
      <c r="BB513" s="406"/>
      <c r="BW513" s="231"/>
      <c r="BX513" s="231"/>
      <c r="BY513" s="231"/>
      <c r="BZ513" s="231"/>
      <c r="CA513" s="231"/>
      <c r="CB513" s="231"/>
      <c r="CC513" s="231"/>
      <c r="CD513" s="231"/>
      <c r="CE513" s="231"/>
      <c r="CF513" s="231"/>
      <c r="CG513" s="231"/>
      <c r="CH513" s="231"/>
      <c r="CI513" s="231"/>
      <c r="CJ513" s="231"/>
      <c r="CK513" s="231"/>
      <c r="CL513" s="231"/>
      <c r="CM513" s="231"/>
      <c r="CN513" s="231"/>
      <c r="CO513" s="231"/>
      <c r="CP513" s="231"/>
      <c r="CQ513" s="231"/>
      <c r="CR513" s="231"/>
      <c r="CS513" s="231"/>
      <c r="CT513" s="231"/>
      <c r="CU513" s="231"/>
      <c r="CV513" s="231"/>
      <c r="CW513" s="231"/>
      <c r="CX513" s="231"/>
      <c r="CY513" s="231"/>
      <c r="CZ513" s="231"/>
    </row>
    <row r="514" s="230" customFormat="true" ht="25.15" customHeight="true" x14ac:dyDescent="0.2">
      <c r="A514" s="406"/>
      <c r="B514" s="406"/>
      <c r="C514" s="1349" t="s">
        <v>238</v>
      </c>
      <c r="D514" s="1317"/>
      <c r="E514" s="723">
        <v>3.3577491291448616E-2</v>
      </c>
      <c r="F514" s="727"/>
      <c r="G514" s="727"/>
      <c r="H514" s="1317" t="s">
        <v>224</v>
      </c>
      <c r="I514" s="1317"/>
      <c r="J514" s="724">
        <v>0.12576069762627753</v>
      </c>
      <c r="K514" s="727"/>
      <c r="L514" s="727"/>
      <c r="M514" s="1317" t="s">
        <v>199</v>
      </c>
      <c r="N514" s="1317"/>
      <c r="O514" s="725">
        <v>0.13239051134989982</v>
      </c>
      <c r="P514" s="727"/>
      <c r="Q514" s="727"/>
      <c r="R514" s="231"/>
      <c r="W514" s="231"/>
      <c r="X514" s="231"/>
      <c r="Y514" s="231"/>
      <c r="Z514" s="231"/>
      <c r="AA514" s="231"/>
      <c r="AB514" s="231"/>
      <c r="AC514" s="231"/>
      <c r="AD514" s="231"/>
      <c r="AE514" s="231"/>
      <c r="AF514" s="231"/>
      <c r="AG514" s="231"/>
      <c r="AH514" s="231"/>
      <c r="AI514" s="231"/>
      <c r="AJ514" s="231"/>
      <c r="AK514" s="231"/>
      <c r="AL514" s="231"/>
      <c r="AM514" s="231"/>
      <c r="AN514" s="231"/>
      <c r="AO514" s="231"/>
      <c r="AP514" s="231"/>
      <c r="AQ514" s="231"/>
      <c r="AR514" s="231"/>
      <c r="AS514" s="231"/>
      <c r="AT514" s="231"/>
      <c r="AU514" s="231"/>
      <c r="AV514" s="231"/>
      <c r="AW514" s="231"/>
      <c r="AX514" s="231"/>
      <c r="AY514" s="231"/>
      <c r="AZ514" s="231"/>
      <c r="BB514" s="406"/>
      <c r="BW514" s="231"/>
      <c r="BX514" s="231"/>
      <c r="BY514" s="231"/>
      <c r="BZ514" s="231"/>
      <c r="CA514" s="231"/>
      <c r="CB514" s="231"/>
      <c r="CC514" s="231"/>
      <c r="CD514" s="231"/>
      <c r="CE514" s="231"/>
      <c r="CF514" s="231"/>
      <c r="CG514" s="231"/>
      <c r="CH514" s="231"/>
      <c r="CI514" s="231"/>
      <c r="CJ514" s="231"/>
      <c r="CK514" s="231"/>
      <c r="CL514" s="231"/>
      <c r="CM514" s="231"/>
      <c r="CN514" s="231"/>
      <c r="CO514" s="231"/>
      <c r="CP514" s="231"/>
      <c r="CQ514" s="231"/>
      <c r="CR514" s="231"/>
      <c r="CS514" s="231"/>
      <c r="CT514" s="231"/>
      <c r="CU514" s="231"/>
      <c r="CV514" s="231"/>
      <c r="CW514" s="231"/>
      <c r="CX514" s="231"/>
      <c r="CY514" s="231"/>
      <c r="CZ514" s="231"/>
    </row>
    <row r="515" s="230" customFormat="true" ht="25.15" customHeight="true" x14ac:dyDescent="0.2">
      <c r="A515" s="406"/>
      <c r="B515" s="406"/>
      <c r="C515" s="1335" t="s">
        <v>201</v>
      </c>
      <c r="D515" s="1317"/>
      <c r="E515" s="723">
        <v>0.36921948865337872</v>
      </c>
      <c r="F515" s="727"/>
      <c r="G515" s="727"/>
      <c r="H515" s="1317" t="s">
        <v>236</v>
      </c>
      <c r="I515" s="1317"/>
      <c r="J515" s="724">
        <v>5.934924918891081E-2</v>
      </c>
      <c r="K515" s="727"/>
      <c r="L515" s="727"/>
      <c r="M515" s="1317" t="s">
        <v>196</v>
      </c>
      <c r="N515" s="1317"/>
      <c r="O515" s="725">
        <v>0.5505028131969647</v>
      </c>
      <c r="P515" s="727"/>
      <c r="Q515" s="727"/>
      <c r="R515" s="231"/>
      <c r="W515" s="231"/>
      <c r="X515" s="231"/>
      <c r="Y515" s="231"/>
      <c r="Z515" s="231"/>
      <c r="AA515" s="231"/>
      <c r="AB515" s="231"/>
      <c r="AC515" s="231"/>
      <c r="AD515" s="231"/>
      <c r="AE515" s="231"/>
      <c r="AF515" s="231"/>
      <c r="AG515" s="231"/>
      <c r="AH515" s="231"/>
      <c r="AI515" s="231"/>
      <c r="AJ515" s="231"/>
      <c r="AK515" s="231"/>
      <c r="AL515" s="231"/>
      <c r="AM515" s="231"/>
      <c r="AN515" s="231"/>
      <c r="AO515" s="231"/>
      <c r="AP515" s="231"/>
      <c r="AQ515" s="231"/>
      <c r="AR515" s="231"/>
      <c r="AS515" s="231"/>
      <c r="AT515" s="231"/>
      <c r="AU515" s="231"/>
      <c r="AV515" s="231"/>
      <c r="AW515" s="231"/>
      <c r="AX515" s="231"/>
      <c r="AY515" s="231"/>
      <c r="AZ515" s="231"/>
      <c r="BB515" s="406"/>
      <c r="BW515" s="231"/>
      <c r="BX515" s="231"/>
      <c r="BY515" s="231"/>
      <c r="BZ515" s="231"/>
      <c r="CA515" s="231"/>
      <c r="CB515" s="231"/>
      <c r="CC515" s="231"/>
      <c r="CD515" s="231"/>
      <c r="CE515" s="231"/>
      <c r="CF515" s="231"/>
      <c r="CG515" s="231"/>
      <c r="CH515" s="231"/>
      <c r="CI515" s="231"/>
      <c r="CJ515" s="231"/>
      <c r="CK515" s="231"/>
      <c r="CL515" s="231"/>
      <c r="CM515" s="231"/>
      <c r="CN515" s="231"/>
      <c r="CO515" s="231"/>
      <c r="CP515" s="231"/>
      <c r="CQ515" s="231"/>
      <c r="CR515" s="231"/>
      <c r="CS515" s="231"/>
      <c r="CT515" s="231"/>
      <c r="CU515" s="231"/>
      <c r="CV515" s="231"/>
      <c r="CW515" s="231"/>
      <c r="CX515" s="231"/>
      <c r="CY515" s="231"/>
      <c r="CZ515" s="231"/>
    </row>
    <row r="516" s="230" customFormat="true" ht="25.15" customHeight="true" x14ac:dyDescent="0.2">
      <c r="A516" s="406"/>
      <c r="B516" s="406"/>
      <c r="C516" s="1316" t="s">
        <v>241</v>
      </c>
      <c r="D516" s="1317"/>
      <c r="E516" s="723">
        <v>1.5326029096119655E-2</v>
      </c>
      <c r="F516" s="727"/>
      <c r="G516" s="727"/>
      <c r="H516" s="1317" t="s">
        <v>243</v>
      </c>
      <c r="I516" s="1317"/>
      <c r="J516" s="724">
        <v>3.1347881151913247E-2</v>
      </c>
      <c r="K516" s="727"/>
      <c r="L516" s="727"/>
      <c r="M516" s="1317" t="s">
        <v>200</v>
      </c>
      <c r="N516" s="1317"/>
      <c r="O516" s="725">
        <v>0.40035774384206102</v>
      </c>
      <c r="P516" s="727"/>
      <c r="Q516" s="727"/>
      <c r="R516" s="231"/>
      <c r="W516" s="231"/>
      <c r="X516" s="231"/>
      <c r="Y516" s="231"/>
      <c r="Z516" s="231"/>
      <c r="AA516" s="231"/>
      <c r="AB516" s="231"/>
      <c r="AC516" s="231"/>
      <c r="AD516" s="231"/>
      <c r="AE516" s="231"/>
      <c r="AF516" s="231"/>
      <c r="AG516" s="231"/>
      <c r="AH516" s="231"/>
      <c r="AI516" s="231"/>
      <c r="AJ516" s="231"/>
      <c r="AK516" s="231"/>
      <c r="AL516" s="231"/>
      <c r="AM516" s="231"/>
      <c r="AN516" s="231"/>
      <c r="AO516" s="231"/>
      <c r="AP516" s="231"/>
      <c r="AQ516" s="231"/>
      <c r="AR516" s="231"/>
      <c r="AS516" s="231"/>
      <c r="AT516" s="231"/>
      <c r="AU516" s="231"/>
      <c r="AV516" s="231"/>
      <c r="AW516" s="231"/>
      <c r="AX516" s="231"/>
      <c r="AY516" s="231"/>
      <c r="AZ516" s="231"/>
      <c r="BB516" s="406"/>
      <c r="BW516" s="231"/>
      <c r="BX516" s="231"/>
      <c r="BY516" s="231"/>
      <c r="BZ516" s="231"/>
      <c r="CA516" s="231"/>
      <c r="CB516" s="231"/>
      <c r="CC516" s="231"/>
      <c r="CD516" s="231"/>
      <c r="CE516" s="231"/>
      <c r="CF516" s="231"/>
      <c r="CG516" s="231"/>
      <c r="CH516" s="231"/>
      <c r="CI516" s="231"/>
      <c r="CJ516" s="231"/>
      <c r="CK516" s="231"/>
      <c r="CL516" s="231"/>
      <c r="CM516" s="231"/>
      <c r="CN516" s="231"/>
      <c r="CO516" s="231"/>
      <c r="CP516" s="231"/>
      <c r="CQ516" s="231"/>
      <c r="CR516" s="231"/>
      <c r="CS516" s="231"/>
      <c r="CT516" s="231"/>
      <c r="CU516" s="231"/>
      <c r="CV516" s="231"/>
      <c r="CW516" s="231"/>
      <c r="CX516" s="231"/>
      <c r="CY516" s="231"/>
      <c r="CZ516" s="231"/>
    </row>
    <row r="517" s="230" customFormat="true" ht="25.15" customHeight="true" x14ac:dyDescent="0.2">
      <c r="A517" s="406"/>
      <c r="B517" s="406"/>
      <c r="C517" s="1316" t="s">
        <v>249</v>
      </c>
      <c r="D517" s="1317"/>
      <c r="E517" s="723">
        <v>1.1397812185444871E-2</v>
      </c>
      <c r="F517" s="727"/>
      <c r="G517" s="727"/>
      <c r="H517" s="1317" t="s">
        <v>208</v>
      </c>
      <c r="I517" s="1317"/>
      <c r="J517" s="724">
        <v>0.21691627053135359</v>
      </c>
      <c r="K517" s="727"/>
      <c r="L517" s="727"/>
      <c r="M517" s="1317" t="s">
        <v>195</v>
      </c>
      <c r="N517" s="1317"/>
      <c r="O517" s="725">
        <v>0.12604245070931952</v>
      </c>
      <c r="P517" s="727"/>
      <c r="Q517" s="727"/>
      <c r="R517" s="231"/>
      <c r="W517" s="231"/>
      <c r="X517" s="231"/>
      <c r="Y517" s="231"/>
      <c r="Z517" s="231"/>
      <c r="AA517" s="231"/>
      <c r="AB517" s="231"/>
      <c r="AC517" s="231"/>
      <c r="AD517" s="231"/>
      <c r="AE517" s="231"/>
      <c r="AF517" s="231"/>
      <c r="AG517" s="231"/>
      <c r="AH517" s="231"/>
      <c r="AI517" s="231"/>
      <c r="AJ517" s="231"/>
      <c r="AK517" s="231"/>
      <c r="AL517" s="231"/>
      <c r="AM517" s="231"/>
      <c r="AN517" s="231"/>
      <c r="AO517" s="231"/>
      <c r="AP517" s="231"/>
      <c r="AQ517" s="231"/>
      <c r="AR517" s="231"/>
      <c r="AS517" s="231"/>
      <c r="AT517" s="231"/>
      <c r="AU517" s="231"/>
      <c r="AV517" s="231"/>
      <c r="AW517" s="231"/>
      <c r="AX517" s="231"/>
      <c r="AY517" s="231"/>
      <c r="AZ517" s="231"/>
      <c r="BB517" s="406"/>
      <c r="BW517" s="231"/>
      <c r="BX517" s="231"/>
      <c r="BY517" s="231"/>
      <c r="BZ517" s="231"/>
      <c r="CA517" s="231"/>
      <c r="CB517" s="231"/>
      <c r="CC517" s="231"/>
      <c r="CD517" s="231"/>
      <c r="CE517" s="231"/>
      <c r="CF517" s="231"/>
      <c r="CG517" s="231"/>
      <c r="CH517" s="231"/>
      <c r="CI517" s="231"/>
      <c r="CJ517" s="231"/>
      <c r="CK517" s="231"/>
      <c r="CL517" s="231"/>
      <c r="CM517" s="231"/>
      <c r="CN517" s="231"/>
      <c r="CO517" s="231"/>
      <c r="CP517" s="231"/>
      <c r="CQ517" s="231"/>
      <c r="CR517" s="231"/>
      <c r="CS517" s="231"/>
      <c r="CT517" s="231"/>
      <c r="CU517" s="231"/>
      <c r="CV517" s="231"/>
      <c r="CW517" s="231"/>
      <c r="CX517" s="231"/>
      <c r="CY517" s="231"/>
      <c r="CZ517" s="231"/>
    </row>
    <row r="518" s="230" customFormat="true" ht="25.15" customHeight="true" x14ac:dyDescent="0.2">
      <c r="A518" s="406"/>
      <c r="B518" s="406"/>
      <c r="C518" s="1316" t="s">
        <v>194</v>
      </c>
      <c r="D518" s="1317"/>
      <c r="E518" s="723">
        <v>0.39625362070044406</v>
      </c>
      <c r="F518" s="727"/>
      <c r="G518" s="727"/>
      <c r="H518" s="1317" t="s">
        <v>254</v>
      </c>
      <c r="I518" s="1317"/>
      <c r="J518" s="724">
        <v>2.2095231540277257E-2</v>
      </c>
      <c r="K518" s="727"/>
      <c r="L518" s="727"/>
      <c r="M518" s="1317" t="s">
        <v>207</v>
      </c>
      <c r="N518" s="1317"/>
      <c r="O518" s="725">
        <v>0.32800072135285746</v>
      </c>
      <c r="P518" s="727"/>
      <c r="Q518" s="727"/>
      <c r="R518" s="231"/>
      <c r="W518" s="231"/>
      <c r="X518" s="231"/>
      <c r="Y518" s="231"/>
      <c r="Z518" s="231"/>
      <c r="AA518" s="231"/>
      <c r="AB518" s="231"/>
      <c r="AC518" s="231"/>
      <c r="AD518" s="231"/>
      <c r="AE518" s="231"/>
      <c r="AF518" s="231"/>
      <c r="AG518" s="231"/>
      <c r="AH518" s="231"/>
      <c r="AI518" s="231"/>
      <c r="AJ518" s="231"/>
      <c r="AK518" s="231"/>
      <c r="AL518" s="231"/>
      <c r="AM518" s="231"/>
      <c r="AN518" s="231"/>
      <c r="AO518" s="231"/>
      <c r="AP518" s="231"/>
      <c r="AQ518" s="231"/>
      <c r="AR518" s="231"/>
      <c r="AS518" s="231"/>
      <c r="AT518" s="231"/>
      <c r="AU518" s="231"/>
      <c r="AV518" s="231"/>
      <c r="AW518" s="231"/>
      <c r="AX518" s="231"/>
      <c r="AY518" s="231"/>
      <c r="AZ518" s="231"/>
      <c r="BB518" s="406"/>
      <c r="BW518" s="231"/>
      <c r="BX518" s="231"/>
      <c r="BY518" s="231"/>
      <c r="BZ518" s="231"/>
      <c r="CA518" s="231"/>
      <c r="CB518" s="231"/>
      <c r="CC518" s="231"/>
      <c r="CD518" s="231"/>
      <c r="CE518" s="231"/>
      <c r="CF518" s="231"/>
      <c r="CG518" s="231"/>
      <c r="CH518" s="231"/>
      <c r="CI518" s="231"/>
      <c r="CJ518" s="231"/>
      <c r="CK518" s="231"/>
      <c r="CL518" s="231"/>
      <c r="CM518" s="231"/>
      <c r="CN518" s="231"/>
      <c r="CO518" s="231"/>
      <c r="CP518" s="231"/>
      <c r="CQ518" s="231"/>
      <c r="CR518" s="231"/>
      <c r="CS518" s="231"/>
      <c r="CT518" s="231"/>
      <c r="CU518" s="231"/>
      <c r="CV518" s="231"/>
      <c r="CW518" s="231"/>
      <c r="CX518" s="231"/>
      <c r="CY518" s="231"/>
      <c r="CZ518" s="231"/>
    </row>
    <row r="519" s="230" customFormat="true" ht="25.15" customHeight="true" x14ac:dyDescent="0.2">
      <c r="A519" s="406"/>
      <c r="B519" s="406"/>
      <c r="C519" s="1316" t="s">
        <v>205</v>
      </c>
      <c r="D519" s="1317"/>
      <c r="E519" s="723">
        <v>0.32647664434770424</v>
      </c>
      <c r="F519" s="727"/>
      <c r="G519" s="727"/>
      <c r="H519" s="1317" t="s">
        <v>237</v>
      </c>
      <c r="I519" s="1317"/>
      <c r="J519" s="724">
        <v>5.7398735818978038E-2</v>
      </c>
      <c r="K519" s="727"/>
      <c r="L519" s="727"/>
      <c r="M519" s="1317" t="s">
        <v>209</v>
      </c>
      <c r="N519" s="1317"/>
      <c r="O519" s="725">
        <v>0.25163310130375477</v>
      </c>
      <c r="P519" s="727"/>
      <c r="Q519" s="727"/>
      <c r="R519" s="231"/>
      <c r="W519" s="231"/>
      <c r="X519" s="231"/>
      <c r="Y519" s="231"/>
      <c r="Z519" s="231"/>
      <c r="AA519" s="231"/>
      <c r="AB519" s="231"/>
      <c r="AC519" s="231"/>
      <c r="AD519" s="231"/>
      <c r="AE519" s="231"/>
      <c r="AF519" s="231"/>
      <c r="AG519" s="231"/>
      <c r="AH519" s="231"/>
      <c r="AI519" s="231"/>
      <c r="AJ519" s="231"/>
      <c r="AK519" s="231"/>
      <c r="AL519" s="231"/>
      <c r="AM519" s="231"/>
      <c r="AN519" s="231"/>
      <c r="AO519" s="231"/>
      <c r="AP519" s="231"/>
      <c r="AQ519" s="231"/>
      <c r="AR519" s="231"/>
      <c r="AS519" s="231"/>
      <c r="AT519" s="231"/>
      <c r="AU519" s="231"/>
      <c r="AV519" s="231"/>
      <c r="AW519" s="231"/>
      <c r="AX519" s="231"/>
      <c r="AY519" s="231"/>
      <c r="AZ519" s="231"/>
      <c r="BB519" s="406"/>
      <c r="BW519" s="231"/>
      <c r="BX519" s="231"/>
      <c r="BY519" s="231"/>
      <c r="BZ519" s="231"/>
      <c r="CA519" s="231"/>
      <c r="CB519" s="231"/>
      <c r="CC519" s="231"/>
      <c r="CD519" s="231"/>
      <c r="CE519" s="231"/>
      <c r="CF519" s="231"/>
      <c r="CG519" s="231"/>
      <c r="CH519" s="231"/>
      <c r="CI519" s="231"/>
      <c r="CJ519" s="231"/>
      <c r="CK519" s="231"/>
      <c r="CL519" s="231"/>
      <c r="CM519" s="231"/>
      <c r="CN519" s="231"/>
      <c r="CO519" s="231"/>
      <c r="CP519" s="231"/>
      <c r="CQ519" s="231"/>
      <c r="CR519" s="231"/>
      <c r="CS519" s="231"/>
      <c r="CT519" s="231"/>
      <c r="CU519" s="231"/>
      <c r="CV519" s="231"/>
      <c r="CW519" s="231"/>
      <c r="CX519" s="231"/>
      <c r="CY519" s="231"/>
      <c r="CZ519" s="231"/>
    </row>
    <row r="520" s="230" customFormat="true" ht="25.15" customHeight="true" x14ac:dyDescent="0.2">
      <c r="A520" s="406"/>
      <c r="B520" s="406"/>
      <c r="C520" s="1316" t="s">
        <v>212</v>
      </c>
      <c r="D520" s="1317"/>
      <c r="E520" s="723">
        <v>0.2483101863893509</v>
      </c>
      <c r="F520" s="727"/>
      <c r="G520" s="727"/>
      <c r="H520" s="1317" t="s">
        <v>263</v>
      </c>
      <c r="I520" s="1317"/>
      <c r="J520" s="724">
        <v>1.0615970820282539E-2</v>
      </c>
      <c r="K520" s="727"/>
      <c r="L520" s="727"/>
      <c r="M520" s="1317" t="s">
        <v>213</v>
      </c>
      <c r="N520" s="1317"/>
      <c r="O520" s="725">
        <v>0.1992768503730723</v>
      </c>
      <c r="P520" s="727"/>
      <c r="Q520" s="727"/>
      <c r="R520" s="231"/>
      <c r="W520" s="231"/>
      <c r="X520" s="231"/>
      <c r="Y520" s="231"/>
      <c r="Z520" s="231"/>
      <c r="AA520" s="231"/>
      <c r="AB520" s="231"/>
      <c r="AC520" s="231"/>
      <c r="AD520" s="231"/>
      <c r="AE520" s="231"/>
      <c r="AF520" s="231"/>
      <c r="AG520" s="231"/>
      <c r="AH520" s="231"/>
      <c r="AI520" s="231"/>
      <c r="AJ520" s="231"/>
      <c r="AK520" s="231"/>
      <c r="AL520" s="231"/>
      <c r="AM520" s="231"/>
      <c r="AN520" s="231"/>
      <c r="AO520" s="231"/>
      <c r="AP520" s="231"/>
      <c r="AQ520" s="231"/>
      <c r="AR520" s="231"/>
      <c r="AS520" s="231"/>
      <c r="AT520" s="231"/>
      <c r="AU520" s="231"/>
      <c r="AV520" s="231"/>
      <c r="AW520" s="231"/>
      <c r="AX520" s="231"/>
      <c r="AY520" s="231"/>
      <c r="AZ520" s="231"/>
      <c r="BB520" s="406"/>
      <c r="BW520" s="231"/>
      <c r="BX520" s="231"/>
      <c r="BY520" s="231"/>
      <c r="BZ520" s="231"/>
      <c r="CA520" s="231"/>
      <c r="CB520" s="231"/>
      <c r="CC520" s="231"/>
      <c r="CD520" s="231"/>
      <c r="CE520" s="231"/>
      <c r="CF520" s="231"/>
      <c r="CG520" s="231"/>
      <c r="CH520" s="231"/>
      <c r="CI520" s="231"/>
      <c r="CJ520" s="231"/>
      <c r="CK520" s="231"/>
      <c r="CL520" s="231"/>
      <c r="CM520" s="231"/>
      <c r="CN520" s="231"/>
      <c r="CO520" s="231"/>
      <c r="CP520" s="231"/>
      <c r="CQ520" s="231"/>
      <c r="CR520" s="231"/>
      <c r="CS520" s="231"/>
      <c r="CT520" s="231"/>
      <c r="CU520" s="231"/>
      <c r="CV520" s="231"/>
      <c r="CW520" s="231"/>
      <c r="CX520" s="231"/>
      <c r="CY520" s="231"/>
      <c r="CZ520" s="231"/>
    </row>
    <row r="521" s="230" customFormat="true" ht="25.15" customHeight="true" x14ac:dyDescent="0.2">
      <c r="A521" s="406"/>
      <c r="B521" s="406"/>
      <c r="C521" s="1316" t="s">
        <v>227</v>
      </c>
      <c r="D521" s="1317"/>
      <c r="E521" s="723">
        <v>9.1620094407739272E-2</v>
      </c>
      <c r="F521" s="727"/>
      <c r="G521" s="727"/>
      <c r="H521" s="1317" t="s">
        <v>206</v>
      </c>
      <c r="I521" s="1317"/>
      <c r="J521" s="724">
        <v>0.22096224477963494</v>
      </c>
      <c r="K521" s="727"/>
      <c r="L521" s="727"/>
      <c r="M521" s="1317" t="s">
        <v>210</v>
      </c>
      <c r="N521" s="1317"/>
      <c r="O521" s="725">
        <v>0.29300838184006606</v>
      </c>
      <c r="P521" s="727"/>
      <c r="Q521" s="727"/>
      <c r="R521" s="231"/>
      <c r="W521" s="231"/>
      <c r="X521" s="231"/>
      <c r="Y521" s="231"/>
      <c r="Z521" s="231"/>
      <c r="AA521" s="231"/>
      <c r="AB521" s="231"/>
      <c r="AC521" s="231"/>
      <c r="AD521" s="231"/>
      <c r="AE521" s="231"/>
      <c r="AF521" s="231"/>
      <c r="AG521" s="231"/>
      <c r="AH521" s="231"/>
      <c r="AI521" s="231"/>
      <c r="AJ521" s="231"/>
      <c r="AK521" s="231"/>
      <c r="AL521" s="231"/>
      <c r="AM521" s="231"/>
      <c r="AN521" s="231"/>
      <c r="AO521" s="231"/>
      <c r="AP521" s="231"/>
      <c r="AQ521" s="231"/>
      <c r="AR521" s="231"/>
      <c r="AS521" s="231"/>
      <c r="AT521" s="231"/>
      <c r="AU521" s="231"/>
      <c r="AV521" s="231"/>
      <c r="AW521" s="231"/>
      <c r="AX521" s="231"/>
      <c r="AY521" s="231"/>
      <c r="AZ521" s="231"/>
      <c r="BB521" s="406"/>
      <c r="BW521" s="231"/>
      <c r="BX521" s="231"/>
      <c r="BY521" s="231"/>
      <c r="BZ521" s="231"/>
      <c r="CA521" s="231"/>
      <c r="CB521" s="231"/>
      <c r="CC521" s="231"/>
      <c r="CD521" s="231"/>
      <c r="CE521" s="231"/>
      <c r="CF521" s="231"/>
      <c r="CG521" s="231"/>
      <c r="CH521" s="231"/>
      <c r="CI521" s="231"/>
      <c r="CJ521" s="231"/>
      <c r="CK521" s="231"/>
      <c r="CL521" s="231"/>
      <c r="CM521" s="231"/>
      <c r="CN521" s="231"/>
      <c r="CO521" s="231"/>
      <c r="CP521" s="231"/>
      <c r="CQ521" s="231"/>
      <c r="CR521" s="231"/>
      <c r="CS521" s="231"/>
      <c r="CT521" s="231"/>
      <c r="CU521" s="231"/>
      <c r="CV521" s="231"/>
      <c r="CW521" s="231"/>
      <c r="CX521" s="231"/>
      <c r="CY521" s="231"/>
      <c r="CZ521" s="231"/>
    </row>
    <row r="522" s="230" customFormat="true" ht="25.15" customHeight="true" x14ac:dyDescent="0.2">
      <c r="A522" s="406"/>
      <c r="B522" s="406"/>
      <c r="C522" s="1316" t="s">
        <v>247</v>
      </c>
      <c r="D522" s="1317"/>
      <c r="E522" s="723">
        <v>1.1864887277422515E-2</v>
      </c>
      <c r="F522" s="727"/>
      <c r="G522" s="727"/>
      <c r="H522" s="1317" t="s">
        <v>239</v>
      </c>
      <c r="I522" s="1317"/>
      <c r="J522" s="724">
        <v>3.6261838076690374E-2</v>
      </c>
      <c r="K522" s="727"/>
      <c r="L522" s="727"/>
      <c r="M522" s="1317" t="s">
        <v>215</v>
      </c>
      <c r="N522" s="1317"/>
      <c r="O522" s="725">
        <v>0.22136591588850052</v>
      </c>
      <c r="P522" s="727"/>
      <c r="Q522" s="727"/>
      <c r="R522" s="231"/>
      <c r="W522" s="231"/>
      <c r="X522" s="231"/>
      <c r="Y522" s="231"/>
      <c r="Z522" s="231"/>
      <c r="AA522" s="231"/>
      <c r="AB522" s="231"/>
      <c r="AC522" s="231"/>
      <c r="AD522" s="231"/>
      <c r="AE522" s="231"/>
      <c r="AF522" s="231"/>
      <c r="AG522" s="231"/>
      <c r="AH522" s="231"/>
      <c r="AI522" s="231"/>
      <c r="AJ522" s="231"/>
      <c r="AK522" s="231"/>
      <c r="AL522" s="231"/>
      <c r="AM522" s="231"/>
      <c r="AN522" s="231"/>
      <c r="AO522" s="231"/>
      <c r="AP522" s="231"/>
      <c r="AQ522" s="231"/>
      <c r="AR522" s="231"/>
      <c r="AS522" s="231"/>
      <c r="AT522" s="231"/>
      <c r="AU522" s="231"/>
      <c r="AV522" s="231"/>
      <c r="AW522" s="231"/>
      <c r="AX522" s="231"/>
      <c r="AY522" s="231"/>
      <c r="AZ522" s="231"/>
      <c r="BB522" s="406"/>
      <c r="BW522" s="231"/>
      <c r="BX522" s="231"/>
      <c r="BY522" s="231"/>
      <c r="BZ522" s="231"/>
      <c r="CA522" s="231"/>
      <c r="CB522" s="231"/>
      <c r="CC522" s="231"/>
      <c r="CD522" s="231"/>
      <c r="CE522" s="231"/>
      <c r="CF522" s="231"/>
      <c r="CG522" s="231"/>
      <c r="CH522" s="231"/>
      <c r="CI522" s="231"/>
      <c r="CJ522" s="231"/>
      <c r="CK522" s="231"/>
      <c r="CL522" s="231"/>
      <c r="CM522" s="231"/>
      <c r="CN522" s="231"/>
      <c r="CO522" s="231"/>
      <c r="CP522" s="231"/>
      <c r="CQ522" s="231"/>
      <c r="CR522" s="231"/>
      <c r="CS522" s="231"/>
      <c r="CT522" s="231"/>
      <c r="CU522" s="231"/>
      <c r="CV522" s="231"/>
      <c r="CW522" s="231"/>
      <c r="CX522" s="231"/>
      <c r="CY522" s="231"/>
      <c r="CZ522" s="231"/>
    </row>
    <row r="523" s="230" customFormat="true" ht="25.15" customHeight="true" x14ac:dyDescent="0.2">
      <c r="A523" s="406"/>
      <c r="B523" s="406"/>
      <c r="C523" s="1316" t="s">
        <v>197</v>
      </c>
      <c r="D523" s="1317"/>
      <c r="E523" s="723">
        <v>0.37191898757866609</v>
      </c>
      <c r="F523" s="727"/>
      <c r="G523" s="727"/>
      <c r="H523" s="1317" t="s">
        <v>226</v>
      </c>
      <c r="I523" s="1317"/>
      <c r="J523" s="724">
        <v>7.9133474355244357E-2</v>
      </c>
      <c r="K523" s="727"/>
      <c r="L523" s="727"/>
      <c r="M523" s="1317" t="s">
        <v>202</v>
      </c>
      <c r="N523" s="1317"/>
      <c r="O523" s="725">
        <v>0.15719495750850329</v>
      </c>
      <c r="P523" s="727"/>
      <c r="Q523" s="727"/>
      <c r="R523" s="231"/>
      <c r="W523" s="231"/>
      <c r="X523" s="231"/>
      <c r="Y523" s="231"/>
      <c r="Z523" s="231"/>
      <c r="AA523" s="231"/>
      <c r="AB523" s="231"/>
      <c r="AC523" s="231"/>
      <c r="AD523" s="231"/>
      <c r="AE523" s="231"/>
      <c r="AF523" s="231"/>
      <c r="AG523" s="231"/>
      <c r="AH523" s="231"/>
      <c r="AI523" s="231"/>
      <c r="AJ523" s="231"/>
      <c r="AK523" s="231"/>
      <c r="AL523" s="231"/>
      <c r="AM523" s="231"/>
      <c r="AN523" s="231"/>
      <c r="AO523" s="231"/>
      <c r="AP523" s="231"/>
      <c r="AQ523" s="231"/>
      <c r="AR523" s="231"/>
      <c r="AS523" s="231"/>
      <c r="AT523" s="231"/>
      <c r="AU523" s="231"/>
      <c r="AV523" s="231"/>
      <c r="AW523" s="231"/>
      <c r="AX523" s="231"/>
      <c r="AY523" s="231"/>
      <c r="AZ523" s="231"/>
      <c r="BB523" s="406"/>
      <c r="BW523" s="231"/>
      <c r="BX523" s="231"/>
      <c r="BY523" s="231"/>
      <c r="BZ523" s="231"/>
      <c r="CA523" s="231"/>
      <c r="CB523" s="231"/>
      <c r="CC523" s="231"/>
      <c r="CD523" s="231"/>
      <c r="CE523" s="231"/>
      <c r="CF523" s="231"/>
      <c r="CG523" s="231"/>
      <c r="CH523" s="231"/>
      <c r="CI523" s="231"/>
      <c r="CJ523" s="231"/>
      <c r="CK523" s="231"/>
      <c r="CL523" s="231"/>
      <c r="CM523" s="231"/>
      <c r="CN523" s="231"/>
      <c r="CO523" s="231"/>
      <c r="CP523" s="231"/>
      <c r="CQ523" s="231"/>
      <c r="CR523" s="231"/>
      <c r="CS523" s="231"/>
      <c r="CT523" s="231"/>
      <c r="CU523" s="231"/>
      <c r="CV523" s="231"/>
      <c r="CW523" s="231"/>
      <c r="CX523" s="231"/>
      <c r="CY523" s="231"/>
      <c r="CZ523" s="231"/>
    </row>
    <row r="524" s="230" customFormat="true" ht="25.15" customHeight="true" x14ac:dyDescent="0.2">
      <c r="A524" s="406"/>
      <c r="B524" s="406"/>
      <c r="C524" s="1316" t="s">
        <v>220</v>
      </c>
      <c r="D524" s="1317"/>
      <c r="E524" s="723">
        <v>9.156894505205862E-2</v>
      </c>
      <c r="F524" s="727"/>
      <c r="G524" s="727"/>
      <c r="H524" s="1317" t="s">
        <v>259</v>
      </c>
      <c r="I524" s="1317"/>
      <c r="J524" s="724">
        <v>1.1573303040963136E-2</v>
      </c>
      <c r="K524" s="727"/>
      <c r="L524" s="727"/>
      <c r="M524" s="1317" t="s">
        <v>225</v>
      </c>
      <c r="N524" s="1317"/>
      <c r="O524" s="725">
        <v>9.7748553694800802E-2</v>
      </c>
      <c r="P524" s="727"/>
      <c r="Q524" s="727"/>
      <c r="R524" s="231"/>
      <c r="W524" s="231"/>
      <c r="X524" s="231"/>
      <c r="Y524" s="231"/>
      <c r="Z524" s="231"/>
      <c r="AA524" s="231"/>
      <c r="AB524" s="231"/>
      <c r="AC524" s="231"/>
      <c r="AD524" s="231"/>
      <c r="AE524" s="231"/>
      <c r="AF524" s="231"/>
      <c r="AG524" s="231"/>
      <c r="AH524" s="231"/>
      <c r="AI524" s="231"/>
      <c r="AJ524" s="231"/>
      <c r="AK524" s="231"/>
      <c r="AL524" s="231"/>
      <c r="AM524" s="231"/>
      <c r="AN524" s="231"/>
      <c r="AO524" s="231"/>
      <c r="AP524" s="231"/>
      <c r="AQ524" s="231"/>
      <c r="AR524" s="231"/>
      <c r="AS524" s="231"/>
      <c r="AT524" s="231"/>
      <c r="AU524" s="231"/>
      <c r="AV524" s="231"/>
      <c r="AW524" s="231"/>
      <c r="AX524" s="231"/>
      <c r="AY524" s="231"/>
      <c r="AZ524" s="231"/>
      <c r="BB524" s="406"/>
      <c r="BW524" s="231"/>
      <c r="BX524" s="231"/>
      <c r="BY524" s="231"/>
      <c r="BZ524" s="231"/>
      <c r="CA524" s="231"/>
      <c r="CB524" s="231"/>
      <c r="CC524" s="231"/>
      <c r="CD524" s="231"/>
      <c r="CE524" s="231"/>
      <c r="CF524" s="231"/>
      <c r="CG524" s="231"/>
      <c r="CH524" s="231"/>
      <c r="CI524" s="231"/>
      <c r="CJ524" s="231"/>
      <c r="CK524" s="231"/>
      <c r="CL524" s="231"/>
      <c r="CM524" s="231"/>
      <c r="CN524" s="231"/>
      <c r="CO524" s="231"/>
      <c r="CP524" s="231"/>
      <c r="CQ524" s="231"/>
      <c r="CR524" s="231"/>
      <c r="CS524" s="231"/>
      <c r="CT524" s="231"/>
      <c r="CU524" s="231"/>
      <c r="CV524" s="231"/>
      <c r="CW524" s="231"/>
      <c r="CX524" s="231"/>
      <c r="CY524" s="231"/>
      <c r="CZ524" s="231"/>
    </row>
    <row r="525" s="230" customFormat="true" ht="25.15" customHeight="true" x14ac:dyDescent="0.2">
      <c r="A525" s="406"/>
      <c r="B525" s="406"/>
      <c r="C525" s="1316" t="s">
        <v>194</v>
      </c>
      <c r="D525" s="1317"/>
      <c r="E525" s="723">
        <v>2.8861114830815524E-3</v>
      </c>
      <c r="F525" s="727"/>
      <c r="G525" s="727"/>
      <c r="H525" s="1317" t="s">
        <v>221</v>
      </c>
      <c r="I525" s="1317"/>
      <c r="J525" s="724">
        <v>0.13228645604559211</v>
      </c>
      <c r="K525" s="727"/>
      <c r="L525" s="727"/>
      <c r="M525" s="1317" t="s">
        <v>231</v>
      </c>
      <c r="N525" s="1317"/>
      <c r="O525" s="725">
        <v>2.7332910101063795E-2</v>
      </c>
      <c r="P525" s="727"/>
      <c r="Q525" s="727"/>
      <c r="R525" s="231"/>
      <c r="W525" s="231"/>
      <c r="X525" s="231"/>
      <c r="Y525" s="231"/>
      <c r="Z525" s="231"/>
      <c r="AA525" s="231"/>
      <c r="AB525" s="231"/>
      <c r="AC525" s="231"/>
      <c r="AD525" s="231"/>
      <c r="AE525" s="231"/>
      <c r="AF525" s="231"/>
      <c r="AG525" s="231"/>
      <c r="AH525" s="231"/>
      <c r="AI525" s="231"/>
      <c r="AJ525" s="231"/>
      <c r="AK525" s="231"/>
      <c r="AL525" s="231"/>
      <c r="AM525" s="231"/>
      <c r="AN525" s="231"/>
      <c r="AO525" s="231"/>
      <c r="AP525" s="231"/>
      <c r="AQ525" s="231"/>
      <c r="AR525" s="231"/>
      <c r="AS525" s="231"/>
      <c r="AT525" s="231"/>
      <c r="AU525" s="231"/>
      <c r="AV525" s="231"/>
      <c r="AW525" s="231"/>
      <c r="AX525" s="231"/>
      <c r="AY525" s="231"/>
      <c r="AZ525" s="231"/>
      <c r="BB525" s="406"/>
      <c r="BW525" s="231"/>
      <c r="BX525" s="231"/>
      <c r="BY525" s="231"/>
      <c r="BZ525" s="231"/>
      <c r="CA525" s="231"/>
      <c r="CB525" s="231"/>
      <c r="CC525" s="231"/>
      <c r="CD525" s="231"/>
      <c r="CE525" s="231"/>
      <c r="CF525" s="231"/>
      <c r="CG525" s="231"/>
      <c r="CH525" s="231"/>
      <c r="CI525" s="231"/>
      <c r="CJ525" s="231"/>
      <c r="CK525" s="231"/>
      <c r="CL525" s="231"/>
      <c r="CM525" s="231"/>
      <c r="CN525" s="231"/>
      <c r="CO525" s="231"/>
      <c r="CP525" s="231"/>
      <c r="CQ525" s="231"/>
      <c r="CR525" s="231"/>
      <c r="CS525" s="231"/>
      <c r="CT525" s="231"/>
      <c r="CU525" s="231"/>
      <c r="CV525" s="231"/>
      <c r="CW525" s="231"/>
      <c r="CX525" s="231"/>
      <c r="CY525" s="231"/>
      <c r="CZ525" s="231"/>
    </row>
    <row r="526" s="230" customFormat="true" ht="25.15" customHeight="true" x14ac:dyDescent="0.2">
      <c r="A526" s="406"/>
      <c r="B526" s="406"/>
      <c r="C526" s="1316" t="s">
        <v>214</v>
      </c>
      <c r="D526" s="1317"/>
      <c r="E526" s="723">
        <v>2.4460283911334701E-2</v>
      </c>
      <c r="F526" s="727"/>
      <c r="G526" s="727"/>
      <c r="H526" s="1317" t="s">
        <v>256</v>
      </c>
      <c r="I526" s="1317"/>
      <c r="J526" s="735">
        <v>7.1139484044452318E-5</v>
      </c>
      <c r="K526" s="727"/>
      <c r="L526" s="727"/>
      <c r="M526" s="1317" t="s">
        <v>217</v>
      </c>
      <c r="N526" s="1317"/>
      <c r="O526" s="725">
        <v>5.7774879917489287E-2</v>
      </c>
      <c r="P526" s="727"/>
      <c r="Q526" s="727"/>
      <c r="R526" s="231"/>
      <c r="W526" s="231"/>
      <c r="X526" s="231"/>
      <c r="Y526" s="231"/>
      <c r="Z526" s="231"/>
      <c r="AA526" s="231"/>
      <c r="AB526" s="231"/>
      <c r="AC526" s="231"/>
      <c r="AD526" s="231"/>
      <c r="AE526" s="231"/>
      <c r="AF526" s="231"/>
      <c r="AG526" s="231"/>
      <c r="AH526" s="231"/>
      <c r="AI526" s="231"/>
      <c r="AJ526" s="231"/>
      <c r="AK526" s="231"/>
      <c r="AL526" s="231"/>
      <c r="AM526" s="231"/>
      <c r="AN526" s="231"/>
      <c r="AO526" s="231"/>
      <c r="AP526" s="231"/>
      <c r="AQ526" s="231"/>
      <c r="AR526" s="231"/>
      <c r="AS526" s="231"/>
      <c r="AT526" s="231"/>
      <c r="AU526" s="231"/>
      <c r="AV526" s="231"/>
      <c r="AW526" s="231"/>
      <c r="AX526" s="231"/>
      <c r="AY526" s="231"/>
      <c r="AZ526" s="231"/>
      <c r="BB526" s="406"/>
      <c r="BW526" s="231"/>
      <c r="BX526" s="231"/>
      <c r="BY526" s="231"/>
      <c r="BZ526" s="231"/>
      <c r="CA526" s="231"/>
      <c r="CB526" s="231"/>
      <c r="CC526" s="231"/>
      <c r="CD526" s="231"/>
      <c r="CE526" s="231"/>
      <c r="CF526" s="231"/>
      <c r="CG526" s="231"/>
      <c r="CH526" s="231"/>
      <c r="CI526" s="231"/>
      <c r="CJ526" s="231"/>
      <c r="CK526" s="231"/>
      <c r="CL526" s="231"/>
      <c r="CM526" s="231"/>
      <c r="CN526" s="231"/>
      <c r="CO526" s="231"/>
      <c r="CP526" s="231"/>
      <c r="CQ526" s="231"/>
      <c r="CR526" s="231"/>
      <c r="CS526" s="231"/>
      <c r="CT526" s="231"/>
      <c r="CU526" s="231"/>
      <c r="CV526" s="231"/>
      <c r="CW526" s="231"/>
      <c r="CX526" s="231"/>
      <c r="CY526" s="231"/>
      <c r="CZ526" s="231"/>
    </row>
    <row r="527" s="230" customFormat="true" ht="25.15" customHeight="true" x14ac:dyDescent="0.2">
      <c r="A527" s="406"/>
      <c r="B527" s="406"/>
      <c r="C527" s="1316" t="s">
        <v>261</v>
      </c>
      <c r="D527" s="1317"/>
      <c r="E527" s="726">
        <v>3.1895051153866569E-3</v>
      </c>
      <c r="F527" s="727"/>
      <c r="G527" s="727"/>
      <c r="H527" s="1317" t="s">
        <v>198</v>
      </c>
      <c r="I527" s="1317"/>
      <c r="J527" s="724">
        <v>7.468634098353108E-2</v>
      </c>
      <c r="K527" s="727"/>
      <c r="L527" s="727"/>
      <c r="M527" s="1317" t="s">
        <v>224</v>
      </c>
      <c r="N527" s="1317"/>
      <c r="O527" s="725">
        <v>8.814647672983035E-2</v>
      </c>
      <c r="P527" s="727"/>
      <c r="Q527" s="727"/>
      <c r="R527" s="231"/>
      <c r="W527" s="231"/>
      <c r="X527" s="231"/>
      <c r="Y527" s="231"/>
      <c r="Z527" s="231"/>
      <c r="AA527" s="231"/>
      <c r="AB527" s="231"/>
      <c r="AC527" s="231"/>
      <c r="AD527" s="231"/>
      <c r="AE527" s="231"/>
      <c r="AF527" s="231"/>
      <c r="AG527" s="231"/>
      <c r="AH527" s="231"/>
      <c r="AI527" s="231"/>
      <c r="AJ527" s="231"/>
      <c r="AK527" s="231"/>
      <c r="AL527" s="231"/>
      <c r="AM527" s="231"/>
      <c r="AN527" s="231"/>
      <c r="AO527" s="231"/>
      <c r="AP527" s="231"/>
      <c r="AQ527" s="231"/>
      <c r="AR527" s="231"/>
      <c r="AS527" s="231"/>
      <c r="AT527" s="231"/>
      <c r="AU527" s="231"/>
      <c r="AV527" s="231"/>
      <c r="AW527" s="231"/>
      <c r="AX527" s="231"/>
      <c r="AY527" s="231"/>
      <c r="AZ527" s="231"/>
      <c r="BB527" s="406"/>
      <c r="BW527" s="231"/>
      <c r="BX527" s="231"/>
      <c r="BY527" s="231"/>
      <c r="BZ527" s="231"/>
      <c r="CA527" s="231"/>
      <c r="CB527" s="231"/>
      <c r="CC527" s="231"/>
      <c r="CD527" s="231"/>
      <c r="CE527" s="231"/>
      <c r="CF527" s="231"/>
      <c r="CG527" s="231"/>
      <c r="CH527" s="231"/>
      <c r="CI527" s="231"/>
      <c r="CJ527" s="231"/>
      <c r="CK527" s="231"/>
      <c r="CL527" s="231"/>
      <c r="CM527" s="231"/>
      <c r="CN527" s="231"/>
      <c r="CO527" s="231"/>
      <c r="CP527" s="231"/>
      <c r="CQ527" s="231"/>
      <c r="CR527" s="231"/>
      <c r="CS527" s="231"/>
      <c r="CT527" s="231"/>
      <c r="CU527" s="231"/>
      <c r="CV527" s="231"/>
      <c r="CW527" s="231"/>
      <c r="CX527" s="231"/>
      <c r="CY527" s="231"/>
      <c r="CZ527" s="231"/>
    </row>
    <row r="528" s="230" customFormat="true" ht="25.15" customHeight="true" x14ac:dyDescent="0.2">
      <c r="A528" s="406"/>
      <c r="B528" s="406"/>
      <c r="C528" s="1316"/>
      <c r="D528" s="1345"/>
      <c r="E528" s="727"/>
      <c r="F528" s="727"/>
      <c r="G528" s="727"/>
      <c r="H528" s="1317" t="s">
        <v>268</v>
      </c>
      <c r="I528" s="1317"/>
      <c r="J528" s="724">
        <v>1.5980317827391701E-3</v>
      </c>
      <c r="K528" s="727"/>
      <c r="L528" s="727"/>
      <c r="M528" s="1317" t="s">
        <v>236</v>
      </c>
      <c r="N528" s="1317"/>
      <c r="O528" s="725">
        <v>2.7991683179135782E-3</v>
      </c>
      <c r="P528" s="727"/>
      <c r="Q528" s="727"/>
      <c r="R528" s="231"/>
      <c r="W528" s="231"/>
      <c r="X528" s="231"/>
      <c r="Y528" s="231"/>
      <c r="Z528" s="231"/>
      <c r="AA528" s="231"/>
      <c r="AB528" s="231"/>
      <c r="AC528" s="231"/>
      <c r="AD528" s="231"/>
      <c r="AE528" s="231"/>
      <c r="AF528" s="231"/>
      <c r="AG528" s="231"/>
      <c r="AH528" s="231"/>
      <c r="AI528" s="231"/>
      <c r="AJ528" s="231"/>
      <c r="AK528" s="231"/>
      <c r="AL528" s="231"/>
      <c r="AM528" s="231"/>
      <c r="AN528" s="231"/>
      <c r="AO528" s="231"/>
      <c r="AP528" s="231"/>
      <c r="AQ528" s="231"/>
      <c r="AR528" s="231"/>
      <c r="AS528" s="231"/>
      <c r="AT528" s="231"/>
      <c r="AU528" s="231"/>
      <c r="AV528" s="231"/>
      <c r="AW528" s="231"/>
      <c r="AX528" s="231"/>
      <c r="AY528" s="231"/>
      <c r="AZ528" s="231"/>
      <c r="BB528" s="406"/>
      <c r="BW528" s="231"/>
      <c r="BX528" s="231"/>
      <c r="BY528" s="231"/>
      <c r="BZ528" s="231"/>
      <c r="CA528" s="231"/>
      <c r="CB528" s="231"/>
      <c r="CC528" s="231"/>
      <c r="CD528" s="231"/>
      <c r="CE528" s="231"/>
      <c r="CF528" s="231"/>
      <c r="CG528" s="231"/>
      <c r="CH528" s="231"/>
      <c r="CI528" s="231"/>
      <c r="CJ528" s="231"/>
      <c r="CK528" s="231"/>
      <c r="CL528" s="231"/>
      <c r="CM528" s="231"/>
      <c r="CN528" s="231"/>
      <c r="CO528" s="231"/>
      <c r="CP528" s="231"/>
      <c r="CQ528" s="231"/>
      <c r="CR528" s="231"/>
      <c r="CS528" s="231"/>
      <c r="CT528" s="231"/>
      <c r="CU528" s="231"/>
      <c r="CV528" s="231"/>
      <c r="CW528" s="231"/>
      <c r="CX528" s="231"/>
      <c r="CY528" s="231"/>
      <c r="CZ528" s="231"/>
    </row>
    <row r="529" s="230" customFormat="true" ht="25.15" customHeight="true" x14ac:dyDescent="0.2">
      <c r="A529" s="406"/>
      <c r="B529" s="406"/>
      <c r="C529" s="1316"/>
      <c r="D529" s="1345"/>
      <c r="E529" s="727"/>
      <c r="F529" s="727"/>
      <c r="G529" s="727"/>
      <c r="H529" s="1317" t="s">
        <v>238</v>
      </c>
      <c r="I529" s="1317"/>
      <c r="J529" s="724">
        <v>1.0225183381763243E-2</v>
      </c>
      <c r="K529" s="727"/>
      <c r="L529" s="727"/>
      <c r="M529" s="1317" t="s">
        <v>208</v>
      </c>
      <c r="N529" s="1317"/>
      <c r="O529" s="725">
        <v>0.27126889529406562</v>
      </c>
      <c r="P529" s="727"/>
      <c r="Q529" s="727"/>
      <c r="R529" s="231"/>
      <c r="W529" s="231"/>
      <c r="X529" s="231"/>
      <c r="Y529" s="231"/>
      <c r="Z529" s="231"/>
      <c r="AA529" s="231"/>
      <c r="AB529" s="231"/>
      <c r="AC529" s="231"/>
      <c r="AD529" s="231"/>
      <c r="AE529" s="231"/>
      <c r="AF529" s="231"/>
      <c r="AG529" s="231"/>
      <c r="AH529" s="231"/>
      <c r="AI529" s="231"/>
      <c r="AJ529" s="231"/>
      <c r="AK529" s="231"/>
      <c r="AL529" s="231"/>
      <c r="AM529" s="231"/>
      <c r="AN529" s="231"/>
      <c r="AO529" s="231"/>
      <c r="AP529" s="231"/>
      <c r="AQ529" s="231"/>
      <c r="AR529" s="231"/>
      <c r="AS529" s="231"/>
      <c r="AT529" s="231"/>
      <c r="AU529" s="231"/>
      <c r="AV529" s="231"/>
      <c r="AW529" s="231"/>
      <c r="AX529" s="231"/>
      <c r="AY529" s="231"/>
      <c r="AZ529" s="231"/>
      <c r="BB529" s="406"/>
      <c r="BW529" s="231"/>
      <c r="BX529" s="231"/>
      <c r="BY529" s="231"/>
      <c r="BZ529" s="231"/>
      <c r="CA529" s="231"/>
      <c r="CB529" s="231"/>
      <c r="CC529" s="231"/>
      <c r="CD529" s="231"/>
      <c r="CE529" s="231"/>
      <c r="CF529" s="231"/>
      <c r="CG529" s="231"/>
      <c r="CH529" s="231"/>
      <c r="CI529" s="231"/>
      <c r="CJ529" s="231"/>
      <c r="CK529" s="231"/>
      <c r="CL529" s="231"/>
      <c r="CM529" s="231"/>
      <c r="CN529" s="231"/>
      <c r="CO529" s="231"/>
      <c r="CP529" s="231"/>
      <c r="CQ529" s="231"/>
      <c r="CR529" s="231"/>
      <c r="CS529" s="231"/>
      <c r="CT529" s="231"/>
      <c r="CU529" s="231"/>
      <c r="CV529" s="231"/>
      <c r="CW529" s="231"/>
      <c r="CX529" s="231"/>
      <c r="CY529" s="231"/>
      <c r="CZ529" s="231"/>
    </row>
    <row r="530" s="230" customFormat="true" ht="25.15" customHeight="true" x14ac:dyDescent="0.2">
      <c r="A530" s="406"/>
      <c r="B530" s="406"/>
      <c r="C530" s="1316" t="s">
        <v>285</v>
      </c>
      <c r="D530" s="1317"/>
      <c r="E530" s="1317"/>
      <c r="F530" s="1317"/>
      <c r="G530" s="1317"/>
      <c r="H530" s="1317" t="s">
        <v>201</v>
      </c>
      <c r="I530" s="1317"/>
      <c r="J530" s="724">
        <v>0.14793054954092236</v>
      </c>
      <c r="K530" s="727"/>
      <c r="L530" s="727"/>
      <c r="M530" s="1317" t="s">
        <v>206</v>
      </c>
      <c r="N530" s="1317"/>
      <c r="O530" s="725">
        <v>0.11165209854261755</v>
      </c>
      <c r="P530" s="727"/>
      <c r="Q530" s="727"/>
      <c r="R530" s="231"/>
      <c r="W530" s="231"/>
      <c r="X530" s="231"/>
      <c r="Y530" s="231"/>
      <c r="Z530" s="231"/>
      <c r="AA530" s="231"/>
      <c r="AB530" s="231"/>
      <c r="AC530" s="231"/>
      <c r="AD530" s="231"/>
      <c r="AE530" s="231"/>
      <c r="AF530" s="231"/>
      <c r="AG530" s="231"/>
      <c r="AH530" s="231"/>
      <c r="AI530" s="231"/>
      <c r="AJ530" s="231"/>
      <c r="AK530" s="231"/>
      <c r="AL530" s="231"/>
      <c r="AM530" s="231"/>
      <c r="AN530" s="231"/>
      <c r="AO530" s="231"/>
      <c r="AP530" s="231"/>
      <c r="AQ530" s="231"/>
      <c r="AR530" s="231"/>
      <c r="AS530" s="231"/>
      <c r="AT530" s="231"/>
      <c r="AU530" s="231"/>
      <c r="AV530" s="231"/>
      <c r="AW530" s="231"/>
      <c r="AX530" s="231"/>
      <c r="AY530" s="231"/>
      <c r="AZ530" s="231"/>
      <c r="BB530" s="406"/>
      <c r="BW530" s="231"/>
      <c r="BX530" s="231"/>
      <c r="BY530" s="231"/>
      <c r="BZ530" s="231"/>
      <c r="CA530" s="231"/>
      <c r="CB530" s="231"/>
      <c r="CC530" s="231"/>
      <c r="CD530" s="231"/>
      <c r="CE530" s="231"/>
      <c r="CF530" s="231"/>
      <c r="CG530" s="231"/>
      <c r="CH530" s="231"/>
      <c r="CI530" s="231"/>
      <c r="CJ530" s="231"/>
      <c r="CK530" s="231"/>
      <c r="CL530" s="231"/>
      <c r="CM530" s="231"/>
      <c r="CN530" s="231"/>
      <c r="CO530" s="231"/>
      <c r="CP530" s="231"/>
      <c r="CQ530" s="231"/>
      <c r="CR530" s="231"/>
      <c r="CS530" s="231"/>
      <c r="CT530" s="231"/>
      <c r="CU530" s="231"/>
      <c r="CV530" s="231"/>
      <c r="CW530" s="231"/>
      <c r="CX530" s="231"/>
      <c r="CY530" s="231"/>
      <c r="CZ530" s="231"/>
    </row>
    <row r="531" s="230" customFormat="true" ht="25.15" customHeight="true" x14ac:dyDescent="0.2">
      <c r="A531" s="406"/>
      <c r="B531" s="406"/>
      <c r="C531" s="1316" t="s">
        <v>192</v>
      </c>
      <c r="D531" s="1317"/>
      <c r="E531" s="1342" t="s">
        <v>286</v>
      </c>
      <c r="F531" s="1343"/>
      <c r="G531" s="1344"/>
      <c r="H531" s="1317" t="s">
        <v>241</v>
      </c>
      <c r="I531" s="1317"/>
      <c r="J531" s="724">
        <v>4.0833089619737861E-2</v>
      </c>
      <c r="K531" s="727"/>
      <c r="L531" s="727"/>
      <c r="M531" s="1317" t="s">
        <v>239</v>
      </c>
      <c r="N531" s="1317"/>
      <c r="O531" s="725">
        <v>2.3477655379222879E-2</v>
      </c>
      <c r="P531" s="727"/>
      <c r="Q531" s="727"/>
      <c r="R531" s="231"/>
      <c r="W531" s="231"/>
      <c r="X531" s="231"/>
      <c r="Y531" s="231"/>
      <c r="Z531" s="231"/>
      <c r="AA531" s="231"/>
      <c r="AB531" s="231"/>
      <c r="AC531" s="231"/>
      <c r="AD531" s="231"/>
      <c r="AE531" s="231"/>
      <c r="AF531" s="231"/>
      <c r="AG531" s="231"/>
      <c r="AH531" s="231"/>
      <c r="AI531" s="231"/>
      <c r="AJ531" s="231"/>
      <c r="AK531" s="231"/>
      <c r="AL531" s="231"/>
      <c r="AM531" s="231"/>
      <c r="AN531" s="231"/>
      <c r="AO531" s="231"/>
      <c r="AP531" s="231"/>
      <c r="AQ531" s="231"/>
      <c r="AR531" s="231"/>
      <c r="AS531" s="231"/>
      <c r="AT531" s="231"/>
      <c r="AU531" s="231"/>
      <c r="AV531" s="231"/>
      <c r="AW531" s="231"/>
      <c r="AX531" s="231"/>
      <c r="AY531" s="231"/>
      <c r="AZ531" s="231"/>
      <c r="BB531" s="406"/>
      <c r="BW531" s="231"/>
      <c r="BX531" s="231"/>
      <c r="BY531" s="231"/>
      <c r="BZ531" s="231"/>
      <c r="CA531" s="231"/>
      <c r="CB531" s="231"/>
      <c r="CC531" s="231"/>
      <c r="CD531" s="231"/>
      <c r="CE531" s="231"/>
      <c r="CF531" s="231"/>
      <c r="CG531" s="231"/>
      <c r="CH531" s="231"/>
      <c r="CI531" s="231"/>
      <c r="CJ531" s="231"/>
      <c r="CK531" s="231"/>
      <c r="CL531" s="231"/>
      <c r="CM531" s="231"/>
      <c r="CN531" s="231"/>
      <c r="CO531" s="231"/>
      <c r="CP531" s="231"/>
      <c r="CQ531" s="231"/>
      <c r="CR531" s="231"/>
      <c r="CS531" s="231"/>
      <c r="CT531" s="231"/>
      <c r="CU531" s="231"/>
      <c r="CV531" s="231"/>
      <c r="CW531" s="231"/>
      <c r="CX531" s="231"/>
      <c r="CY531" s="231"/>
      <c r="CZ531" s="231"/>
    </row>
    <row r="532" s="230" customFormat="true" ht="25.15" customHeight="true" x14ac:dyDescent="0.2">
      <c r="A532" s="406"/>
      <c r="B532" s="406"/>
      <c r="C532" s="1317"/>
      <c r="D532" s="1317"/>
      <c r="E532" s="736" t="s">
        <v>287</v>
      </c>
      <c r="F532" s="737" t="s">
        <v>288</v>
      </c>
      <c r="G532" s="738" t="s">
        <v>289</v>
      </c>
      <c r="H532" s="1317" t="s">
        <v>249</v>
      </c>
      <c r="I532" s="1317"/>
      <c r="J532" s="724">
        <v>1.6586830996077374E-2</v>
      </c>
      <c r="K532" s="727"/>
      <c r="L532" s="727"/>
      <c r="M532" s="1317" t="s">
        <v>226</v>
      </c>
      <c r="N532" s="1317"/>
      <c r="O532" s="725">
        <v>8.1757051096829736E-2</v>
      </c>
      <c r="P532" s="727"/>
      <c r="Q532" s="727"/>
      <c r="R532" s="231"/>
      <c r="W532" s="231"/>
      <c r="X532" s="231"/>
      <c r="Y532" s="231"/>
      <c r="Z532" s="231"/>
      <c r="AA532" s="231"/>
      <c r="AB532" s="231"/>
      <c r="AC532" s="231"/>
      <c r="AD532" s="231"/>
      <c r="AE532" s="231"/>
      <c r="AF532" s="231"/>
      <c r="AG532" s="231"/>
      <c r="AH532" s="231"/>
      <c r="AI532" s="231"/>
      <c r="AJ532" s="231"/>
      <c r="AK532" s="231"/>
      <c r="AL532" s="231"/>
      <c r="AM532" s="231"/>
      <c r="AN532" s="231"/>
      <c r="AO532" s="231"/>
      <c r="AP532" s="231"/>
      <c r="AQ532" s="231"/>
      <c r="AR532" s="231"/>
      <c r="AS532" s="231"/>
      <c r="AT532" s="231"/>
      <c r="AU532" s="231"/>
      <c r="AV532" s="231"/>
      <c r="AW532" s="231"/>
      <c r="AX532" s="231"/>
      <c r="AY532" s="231"/>
      <c r="AZ532" s="231"/>
      <c r="BB532" s="406"/>
      <c r="BW532" s="231"/>
      <c r="BX532" s="231"/>
      <c r="BY532" s="231"/>
      <c r="BZ532" s="231"/>
      <c r="CA532" s="231"/>
      <c r="CB532" s="231"/>
      <c r="CC532" s="231"/>
      <c r="CD532" s="231"/>
      <c r="CE532" s="231"/>
      <c r="CF532" s="231"/>
      <c r="CG532" s="231"/>
      <c r="CH532" s="231"/>
      <c r="CI532" s="231"/>
      <c r="CJ532" s="231"/>
      <c r="CK532" s="231"/>
      <c r="CL532" s="231"/>
      <c r="CM532" s="231"/>
      <c r="CN532" s="231"/>
      <c r="CO532" s="231"/>
      <c r="CP532" s="231"/>
      <c r="CQ532" s="231"/>
      <c r="CR532" s="231"/>
      <c r="CS532" s="231"/>
      <c r="CT532" s="231"/>
      <c r="CU532" s="231"/>
      <c r="CV532" s="231"/>
      <c r="CW532" s="231"/>
      <c r="CX532" s="231"/>
      <c r="CY532" s="231"/>
      <c r="CZ532" s="231"/>
    </row>
    <row r="533" s="230" customFormat="true" ht="25.15" customHeight="true" x14ac:dyDescent="0.2">
      <c r="A533" s="406"/>
      <c r="B533" s="406"/>
      <c r="C533" s="1316" t="s">
        <v>193</v>
      </c>
      <c r="D533" s="1317"/>
      <c r="E533" s="739">
        <v>7.2163067797880229</v>
      </c>
      <c r="F533" s="740">
        <v>12.027177966313371</v>
      </c>
      <c r="G533" s="741">
        <v>12.027177966313371</v>
      </c>
      <c r="H533" s="1317" t="s">
        <v>194</v>
      </c>
      <c r="I533" s="1317"/>
      <c r="J533" s="724">
        <v>0.12386639512282063</v>
      </c>
      <c r="K533" s="727"/>
      <c r="L533" s="727"/>
      <c r="M533" s="1317" t="s">
        <v>259</v>
      </c>
      <c r="N533" s="1317"/>
      <c r="O533" s="725">
        <v>1.5833592825649141E-3</v>
      </c>
      <c r="P533" s="727"/>
      <c r="Q533" s="727"/>
      <c r="R533" s="231"/>
      <c r="W533" s="231"/>
      <c r="X533" s="231"/>
      <c r="Y533" s="231"/>
      <c r="Z533" s="231"/>
      <c r="AA533" s="231"/>
      <c r="AB533" s="231"/>
      <c r="AC533" s="231"/>
      <c r="AD533" s="231"/>
      <c r="AE533" s="231"/>
      <c r="AF533" s="231"/>
      <c r="AG533" s="231"/>
      <c r="AH533" s="231"/>
      <c r="AI533" s="231"/>
      <c r="AJ533" s="231"/>
      <c r="AK533" s="231"/>
      <c r="AL533" s="231"/>
      <c r="AM533" s="231"/>
      <c r="AN533" s="231"/>
      <c r="AO533" s="231"/>
      <c r="AP533" s="231"/>
      <c r="AQ533" s="231"/>
      <c r="AR533" s="231"/>
      <c r="AS533" s="231"/>
      <c r="AT533" s="231"/>
      <c r="AU533" s="231"/>
      <c r="AV533" s="231"/>
      <c r="AW533" s="231"/>
      <c r="AX533" s="231"/>
      <c r="AY533" s="231"/>
      <c r="AZ533" s="231"/>
      <c r="BB533" s="406"/>
      <c r="BW533" s="231"/>
      <c r="BX533" s="231"/>
      <c r="BY533" s="231"/>
      <c r="BZ533" s="231"/>
      <c r="CA533" s="231"/>
      <c r="CB533" s="231"/>
      <c r="CC533" s="231"/>
      <c r="CD533" s="231"/>
      <c r="CE533" s="231"/>
      <c r="CF533" s="231"/>
      <c r="CG533" s="231"/>
      <c r="CH533" s="231"/>
      <c r="CI533" s="231"/>
      <c r="CJ533" s="231"/>
      <c r="CK533" s="231"/>
      <c r="CL533" s="231"/>
      <c r="CM533" s="231"/>
      <c r="CN533" s="231"/>
      <c r="CO533" s="231"/>
      <c r="CP533" s="231"/>
      <c r="CQ533" s="231"/>
      <c r="CR533" s="231"/>
      <c r="CS533" s="231"/>
      <c r="CT533" s="231"/>
      <c r="CU533" s="231"/>
      <c r="CV533" s="231"/>
      <c r="CW533" s="231"/>
      <c r="CX533" s="231"/>
      <c r="CY533" s="231"/>
      <c r="CZ533" s="231"/>
    </row>
    <row r="534" s="230" customFormat="true" ht="25.15" customHeight="true" x14ac:dyDescent="0.2">
      <c r="A534" s="406"/>
      <c r="B534" s="406"/>
      <c r="C534" s="1316"/>
      <c r="D534" s="1345"/>
      <c r="E534" s="727"/>
      <c r="F534" s="727"/>
      <c r="G534" s="727"/>
      <c r="H534" s="1317" t="s">
        <v>267</v>
      </c>
      <c r="I534" s="1317"/>
      <c r="J534" s="724">
        <v>6.6291893818882352E-3</v>
      </c>
      <c r="K534" s="727"/>
      <c r="L534" s="727"/>
      <c r="M534" s="1317" t="s">
        <v>233</v>
      </c>
      <c r="N534" s="1317"/>
      <c r="O534" s="725">
        <v>5.8835244845402507E-2</v>
      </c>
      <c r="P534" s="727"/>
      <c r="Q534" s="727"/>
      <c r="R534" s="231"/>
      <c r="W534" s="231"/>
      <c r="X534" s="231"/>
      <c r="Y534" s="231"/>
      <c r="Z534" s="231"/>
      <c r="AA534" s="231"/>
      <c r="AB534" s="231"/>
      <c r="AC534" s="231"/>
      <c r="AD534" s="231"/>
      <c r="AE534" s="231"/>
      <c r="AF534" s="231"/>
      <c r="AG534" s="231"/>
      <c r="AH534" s="231"/>
      <c r="AI534" s="231"/>
      <c r="AJ534" s="231"/>
      <c r="AK534" s="231"/>
      <c r="AL534" s="231"/>
      <c r="AM534" s="231"/>
      <c r="AN534" s="231"/>
      <c r="AO534" s="231"/>
      <c r="AP534" s="231"/>
      <c r="AQ534" s="231"/>
      <c r="AR534" s="231"/>
      <c r="AS534" s="231"/>
      <c r="AT534" s="231"/>
      <c r="AU534" s="231"/>
      <c r="AV534" s="231"/>
      <c r="AW534" s="231"/>
      <c r="AX534" s="231"/>
      <c r="AY534" s="231"/>
      <c r="AZ534" s="231"/>
      <c r="BB534" s="406"/>
      <c r="BW534" s="231"/>
      <c r="BX534" s="231"/>
      <c r="BY534" s="231"/>
      <c r="BZ534" s="231"/>
      <c r="CA534" s="231"/>
      <c r="CB534" s="231"/>
      <c r="CC534" s="231"/>
      <c r="CD534" s="231"/>
      <c r="CE534" s="231"/>
      <c r="CF534" s="231"/>
      <c r="CG534" s="231"/>
      <c r="CH534" s="231"/>
      <c r="CI534" s="231"/>
      <c r="CJ534" s="231"/>
      <c r="CK534" s="231"/>
      <c r="CL534" s="231"/>
      <c r="CM534" s="231"/>
      <c r="CN534" s="231"/>
      <c r="CO534" s="231"/>
      <c r="CP534" s="231"/>
      <c r="CQ534" s="231"/>
      <c r="CR534" s="231"/>
      <c r="CS534" s="231"/>
      <c r="CT534" s="231"/>
      <c r="CU534" s="231"/>
      <c r="CV534" s="231"/>
      <c r="CW534" s="231"/>
      <c r="CX534" s="231"/>
      <c r="CY534" s="231"/>
      <c r="CZ534" s="231"/>
    </row>
    <row r="535" s="230" customFormat="true" ht="25.15" customHeight="true" x14ac:dyDescent="0.2">
      <c r="A535" s="406"/>
      <c r="B535" s="406"/>
      <c r="C535" s="1316"/>
      <c r="D535" s="1345"/>
      <c r="E535" s="727"/>
      <c r="F535" s="727"/>
      <c r="G535" s="727"/>
      <c r="H535" s="1317" t="s">
        <v>205</v>
      </c>
      <c r="I535" s="1317"/>
      <c r="J535" s="724">
        <v>0.12603420637858112</v>
      </c>
      <c r="K535" s="727"/>
      <c r="L535" s="727"/>
      <c r="M535" s="1317" t="s">
        <v>262</v>
      </c>
      <c r="N535" s="1317"/>
      <c r="O535" s="725">
        <v>1.2423706018488379E-2</v>
      </c>
      <c r="P535" s="727"/>
      <c r="Q535" s="727"/>
      <c r="R535" s="231"/>
      <c r="W535" s="231"/>
      <c r="X535" s="231"/>
      <c r="Y535" s="231"/>
      <c r="Z535" s="231"/>
      <c r="AA535" s="231"/>
      <c r="AB535" s="231"/>
      <c r="AC535" s="231"/>
      <c r="AD535" s="231"/>
      <c r="AE535" s="231"/>
      <c r="AF535" s="231"/>
      <c r="AG535" s="231"/>
      <c r="AH535" s="231"/>
      <c r="AI535" s="231"/>
      <c r="AJ535" s="231"/>
      <c r="AK535" s="231"/>
      <c r="AL535" s="231"/>
      <c r="AM535" s="231"/>
      <c r="AN535" s="231"/>
      <c r="AO535" s="231"/>
      <c r="AP535" s="231"/>
      <c r="AQ535" s="231"/>
      <c r="AR535" s="231"/>
      <c r="AS535" s="231"/>
      <c r="AT535" s="231"/>
      <c r="AU535" s="231"/>
      <c r="AV535" s="231"/>
      <c r="AW535" s="231"/>
      <c r="AX535" s="231"/>
      <c r="AY535" s="231"/>
      <c r="AZ535" s="231"/>
      <c r="BB535" s="406"/>
      <c r="BW535" s="231"/>
      <c r="BX535" s="231"/>
      <c r="BY535" s="231"/>
      <c r="BZ535" s="231"/>
      <c r="CA535" s="231"/>
      <c r="CB535" s="231"/>
      <c r="CC535" s="231"/>
      <c r="CD535" s="231"/>
      <c r="CE535" s="231"/>
      <c r="CF535" s="231"/>
      <c r="CG535" s="231"/>
      <c r="CH535" s="231"/>
      <c r="CI535" s="231"/>
      <c r="CJ535" s="231"/>
      <c r="CK535" s="231"/>
      <c r="CL535" s="231"/>
      <c r="CM535" s="231"/>
      <c r="CN535" s="231"/>
      <c r="CO535" s="231"/>
      <c r="CP535" s="231"/>
      <c r="CQ535" s="231"/>
      <c r="CR535" s="231"/>
      <c r="CS535" s="231"/>
      <c r="CT535" s="231"/>
      <c r="CU535" s="231"/>
      <c r="CV535" s="231"/>
      <c r="CW535" s="231"/>
      <c r="CX535" s="231"/>
      <c r="CY535" s="231"/>
      <c r="CZ535" s="231"/>
    </row>
    <row r="536" s="230" customFormat="true" ht="25.15" customHeight="true" x14ac:dyDescent="0.2">
      <c r="A536" s="406"/>
      <c r="B536" s="406"/>
      <c r="C536" s="1316"/>
      <c r="D536" s="1345"/>
      <c r="E536" s="727"/>
      <c r="F536" s="727"/>
      <c r="G536" s="727"/>
      <c r="H536" s="1317" t="s">
        <v>212</v>
      </c>
      <c r="I536" s="1317"/>
      <c r="J536" s="724">
        <v>2.9084130904432116E-2</v>
      </c>
      <c r="K536" s="727"/>
      <c r="L536" s="727"/>
      <c r="M536" s="1317" t="s">
        <v>248</v>
      </c>
      <c r="N536" s="1317"/>
      <c r="O536" s="725">
        <v>2.2853089338661127E-2</v>
      </c>
      <c r="P536" s="727"/>
      <c r="Q536" s="727"/>
      <c r="R536" s="231"/>
      <c r="W536" s="231"/>
      <c r="X536" s="231"/>
      <c r="Y536" s="231"/>
      <c r="Z536" s="231"/>
      <c r="AA536" s="231"/>
      <c r="AB536" s="231"/>
      <c r="AC536" s="231"/>
      <c r="AD536" s="231"/>
      <c r="AE536" s="231"/>
      <c r="AF536" s="231"/>
      <c r="AG536" s="231"/>
      <c r="AH536" s="231"/>
      <c r="AI536" s="231"/>
      <c r="AJ536" s="231"/>
      <c r="AK536" s="231"/>
      <c r="AL536" s="231"/>
      <c r="AM536" s="231"/>
      <c r="AN536" s="231"/>
      <c r="AO536" s="231"/>
      <c r="AP536" s="231"/>
      <c r="AQ536" s="231"/>
      <c r="AR536" s="231"/>
      <c r="AS536" s="231"/>
      <c r="AT536" s="231"/>
      <c r="AU536" s="231"/>
      <c r="AV536" s="231"/>
      <c r="AW536" s="231"/>
      <c r="AX536" s="231"/>
      <c r="AY536" s="231"/>
      <c r="AZ536" s="231"/>
      <c r="BB536" s="406"/>
      <c r="BW536" s="231"/>
      <c r="BX536" s="231"/>
      <c r="BY536" s="231"/>
      <c r="BZ536" s="231"/>
      <c r="CA536" s="231"/>
      <c r="CB536" s="231"/>
      <c r="CC536" s="231"/>
      <c r="CD536" s="231"/>
      <c r="CE536" s="231"/>
      <c r="CF536" s="231"/>
      <c r="CG536" s="231"/>
      <c r="CH536" s="231"/>
      <c r="CI536" s="231"/>
      <c r="CJ536" s="231"/>
      <c r="CK536" s="231"/>
      <c r="CL536" s="231"/>
      <c r="CM536" s="231"/>
      <c r="CN536" s="231"/>
      <c r="CO536" s="231"/>
      <c r="CP536" s="231"/>
      <c r="CQ536" s="231"/>
      <c r="CR536" s="231"/>
      <c r="CS536" s="231"/>
      <c r="CT536" s="231"/>
      <c r="CU536" s="231"/>
      <c r="CV536" s="231"/>
      <c r="CW536" s="231"/>
      <c r="CX536" s="231"/>
      <c r="CY536" s="231"/>
      <c r="CZ536" s="231"/>
    </row>
    <row r="537" s="230" customFormat="true" ht="25.15" customHeight="true" x14ac:dyDescent="0.2">
      <c r="A537" s="406"/>
      <c r="B537" s="406"/>
      <c r="C537" s="1316"/>
      <c r="D537" s="1345"/>
      <c r="E537" s="727"/>
      <c r="F537" s="727"/>
      <c r="G537" s="727"/>
      <c r="H537" s="1317" t="s">
        <v>227</v>
      </c>
      <c r="I537" s="1317"/>
      <c r="J537" s="724">
        <v>0.12139056995335952</v>
      </c>
      <c r="K537" s="727"/>
      <c r="L537" s="727"/>
      <c r="M537" s="1317" t="s">
        <v>244</v>
      </c>
      <c r="N537" s="1317"/>
      <c r="O537" s="725">
        <v>2.4242232273634805E-2</v>
      </c>
      <c r="P537" s="727"/>
      <c r="Q537" s="727"/>
      <c r="R537" s="231"/>
      <c r="W537" s="231"/>
      <c r="X537" s="231"/>
      <c r="Y537" s="231"/>
      <c r="Z537" s="231"/>
      <c r="AA537" s="231"/>
      <c r="AB537" s="231"/>
      <c r="AC537" s="231"/>
      <c r="AD537" s="231"/>
      <c r="AE537" s="231"/>
      <c r="AF537" s="231"/>
      <c r="AG537" s="231"/>
      <c r="AH537" s="231"/>
      <c r="AI537" s="231"/>
      <c r="AJ537" s="231"/>
      <c r="AK537" s="231"/>
      <c r="AL537" s="231"/>
      <c r="AM537" s="231"/>
      <c r="AN537" s="231"/>
      <c r="AO537" s="231"/>
      <c r="AP537" s="231"/>
      <c r="AQ537" s="231"/>
      <c r="AR537" s="231"/>
      <c r="AS537" s="231"/>
      <c r="AT537" s="231"/>
      <c r="AU537" s="231"/>
      <c r="AV537" s="231"/>
      <c r="AW537" s="231"/>
      <c r="AX537" s="231"/>
      <c r="AY537" s="231"/>
      <c r="AZ537" s="231"/>
      <c r="BB537" s="406"/>
      <c r="BW537" s="231"/>
      <c r="BX537" s="231"/>
      <c r="BY537" s="231"/>
      <c r="BZ537" s="231"/>
      <c r="CA537" s="231"/>
      <c r="CB537" s="231"/>
      <c r="CC537" s="231"/>
      <c r="CD537" s="231"/>
      <c r="CE537" s="231"/>
      <c r="CF537" s="231"/>
      <c r="CG537" s="231"/>
      <c r="CH537" s="231"/>
      <c r="CI537" s="231"/>
      <c r="CJ537" s="231"/>
      <c r="CK537" s="231"/>
      <c r="CL537" s="231"/>
      <c r="CM537" s="231"/>
      <c r="CN537" s="231"/>
      <c r="CO537" s="231"/>
      <c r="CP537" s="231"/>
      <c r="CQ537" s="231"/>
      <c r="CR537" s="231"/>
      <c r="CS537" s="231"/>
      <c r="CT537" s="231"/>
      <c r="CU537" s="231"/>
      <c r="CV537" s="231"/>
      <c r="CW537" s="231"/>
      <c r="CX537" s="231"/>
      <c r="CY537" s="231"/>
      <c r="CZ537" s="231"/>
    </row>
    <row r="538" s="230" customFormat="true" ht="25.15" customHeight="true" x14ac:dyDescent="0.2">
      <c r="A538" s="406"/>
      <c r="B538" s="406"/>
      <c r="C538" s="1316"/>
      <c r="D538" s="1345"/>
      <c r="E538" s="727"/>
      <c r="F538" s="727"/>
      <c r="G538" s="727"/>
      <c r="H538" s="1317" t="s">
        <v>247</v>
      </c>
      <c r="I538" s="1317"/>
      <c r="J538" s="724">
        <v>1.1012390871645654E-2</v>
      </c>
      <c r="K538" s="727"/>
      <c r="L538" s="727"/>
      <c r="M538" s="1317" t="s">
        <v>250</v>
      </c>
      <c r="N538" s="1317"/>
      <c r="O538" s="725">
        <v>2.1964918572235908E-2</v>
      </c>
      <c r="P538" s="727"/>
      <c r="Q538" s="727"/>
      <c r="R538" s="231"/>
      <c r="W538" s="231"/>
      <c r="X538" s="231"/>
      <c r="Y538" s="231"/>
      <c r="Z538" s="231"/>
      <c r="AA538" s="231"/>
      <c r="AB538" s="231"/>
      <c r="AC538" s="231"/>
      <c r="AD538" s="231"/>
      <c r="AE538" s="231"/>
      <c r="AF538" s="231"/>
      <c r="AG538" s="231"/>
      <c r="AH538" s="231"/>
      <c r="AI538" s="231"/>
      <c r="AJ538" s="231"/>
      <c r="AK538" s="231"/>
      <c r="AL538" s="231"/>
      <c r="AM538" s="231"/>
      <c r="AN538" s="231"/>
      <c r="AO538" s="231"/>
      <c r="AP538" s="231"/>
      <c r="AQ538" s="231"/>
      <c r="AR538" s="231"/>
      <c r="AS538" s="231"/>
      <c r="AT538" s="231"/>
      <c r="AU538" s="231"/>
      <c r="AV538" s="231"/>
      <c r="AW538" s="231"/>
      <c r="AX538" s="231"/>
      <c r="AY538" s="231"/>
      <c r="AZ538" s="231"/>
      <c r="BB538" s="406"/>
      <c r="BW538" s="231"/>
      <c r="BX538" s="231"/>
      <c r="BY538" s="231"/>
      <c r="BZ538" s="231"/>
      <c r="CA538" s="231"/>
      <c r="CB538" s="231"/>
      <c r="CC538" s="231"/>
      <c r="CD538" s="231"/>
      <c r="CE538" s="231"/>
      <c r="CF538" s="231"/>
      <c r="CG538" s="231"/>
      <c r="CH538" s="231"/>
      <c r="CI538" s="231"/>
      <c r="CJ538" s="231"/>
      <c r="CK538" s="231"/>
      <c r="CL538" s="231"/>
      <c r="CM538" s="231"/>
      <c r="CN538" s="231"/>
      <c r="CO538" s="231"/>
      <c r="CP538" s="231"/>
      <c r="CQ538" s="231"/>
      <c r="CR538" s="231"/>
      <c r="CS538" s="231"/>
      <c r="CT538" s="231"/>
      <c r="CU538" s="231"/>
      <c r="CV538" s="231"/>
      <c r="CW538" s="231"/>
      <c r="CX538" s="231"/>
      <c r="CY538" s="231"/>
      <c r="CZ538" s="231"/>
    </row>
    <row r="539" s="230" customFormat="true" ht="25.15" customHeight="true" x14ac:dyDescent="0.2">
      <c r="A539" s="406"/>
      <c r="B539" s="406"/>
      <c r="C539" s="1316"/>
      <c r="D539" s="1345"/>
      <c r="E539" s="727"/>
      <c r="F539" s="727"/>
      <c r="G539" s="727"/>
      <c r="H539" s="1317" t="s">
        <v>197</v>
      </c>
      <c r="I539" s="1317"/>
      <c r="J539" s="724">
        <v>0.31530550831650461</v>
      </c>
      <c r="K539" s="727"/>
      <c r="L539" s="727"/>
      <c r="M539" s="1317" t="s">
        <v>260</v>
      </c>
      <c r="N539" s="1317"/>
      <c r="O539" s="725">
        <v>1.3614715501003955E-2</v>
      </c>
      <c r="P539" s="727"/>
      <c r="Q539" s="727"/>
      <c r="R539" s="231"/>
      <c r="W539" s="231"/>
      <c r="X539" s="231"/>
      <c r="Y539" s="231"/>
      <c r="Z539" s="231"/>
      <c r="AA539" s="231"/>
      <c r="AB539" s="231"/>
      <c r="AC539" s="231"/>
      <c r="AD539" s="231"/>
      <c r="AE539" s="231"/>
      <c r="AF539" s="231"/>
      <c r="AG539" s="231"/>
      <c r="AH539" s="231"/>
      <c r="AI539" s="231"/>
      <c r="AJ539" s="231"/>
      <c r="AK539" s="231"/>
      <c r="AL539" s="231"/>
      <c r="AM539" s="231"/>
      <c r="AN539" s="231"/>
      <c r="AO539" s="231"/>
      <c r="AP539" s="231"/>
      <c r="AQ539" s="231"/>
      <c r="AR539" s="231"/>
      <c r="AS539" s="231"/>
      <c r="AT539" s="231"/>
      <c r="AU539" s="231"/>
      <c r="AV539" s="231"/>
      <c r="AW539" s="231"/>
      <c r="AX539" s="231"/>
      <c r="AY539" s="231"/>
      <c r="AZ539" s="231"/>
      <c r="BB539" s="406"/>
      <c r="BW539" s="231"/>
      <c r="BX539" s="231"/>
      <c r="BY539" s="231"/>
      <c r="BZ539" s="231"/>
      <c r="CA539" s="231"/>
      <c r="CB539" s="231"/>
      <c r="CC539" s="231"/>
      <c r="CD539" s="231"/>
      <c r="CE539" s="231"/>
      <c r="CF539" s="231"/>
      <c r="CG539" s="231"/>
      <c r="CH539" s="231"/>
      <c r="CI539" s="231"/>
      <c r="CJ539" s="231"/>
      <c r="CK539" s="231"/>
      <c r="CL539" s="231"/>
      <c r="CM539" s="231"/>
      <c r="CN539" s="231"/>
      <c r="CO539" s="231"/>
      <c r="CP539" s="231"/>
      <c r="CQ539" s="231"/>
      <c r="CR539" s="231"/>
      <c r="CS539" s="231"/>
      <c r="CT539" s="231"/>
      <c r="CU539" s="231"/>
      <c r="CV539" s="231"/>
      <c r="CW539" s="231"/>
      <c r="CX539" s="231"/>
      <c r="CY539" s="231"/>
      <c r="CZ539" s="231"/>
    </row>
    <row r="540" s="230" customFormat="true" ht="25.15" customHeight="true" x14ac:dyDescent="0.2">
      <c r="A540" s="406"/>
      <c r="B540" s="406"/>
      <c r="C540" s="1316"/>
      <c r="D540" s="1345"/>
      <c r="E540" s="727"/>
      <c r="F540" s="727"/>
      <c r="G540" s="727"/>
      <c r="H540" s="1317" t="s">
        <v>220</v>
      </c>
      <c r="I540" s="1317"/>
      <c r="J540" s="724">
        <v>0.13391250879130495</v>
      </c>
      <c r="K540" s="727"/>
      <c r="L540" s="727"/>
      <c r="M540" s="1317" t="s">
        <v>272</v>
      </c>
      <c r="N540" s="1317"/>
      <c r="O540" s="725">
        <v>5.0795611824351414E-3</v>
      </c>
      <c r="P540" s="727"/>
      <c r="Q540" s="727"/>
      <c r="R540" s="231"/>
      <c r="W540" s="231"/>
      <c r="X540" s="231"/>
      <c r="Y540" s="231"/>
      <c r="Z540" s="231"/>
      <c r="AA540" s="231"/>
      <c r="AB540" s="231"/>
      <c r="AC540" s="231"/>
      <c r="AD540" s="231"/>
      <c r="AE540" s="231"/>
      <c r="AF540" s="231"/>
      <c r="AG540" s="231"/>
      <c r="AH540" s="231"/>
      <c r="AI540" s="231"/>
      <c r="AJ540" s="231"/>
      <c r="AK540" s="231"/>
      <c r="AL540" s="231"/>
      <c r="AM540" s="231"/>
      <c r="AN540" s="231"/>
      <c r="AO540" s="231"/>
      <c r="AP540" s="231"/>
      <c r="AQ540" s="231"/>
      <c r="AR540" s="231"/>
      <c r="AS540" s="231"/>
      <c r="AT540" s="231"/>
      <c r="AU540" s="231"/>
      <c r="AV540" s="231"/>
      <c r="AW540" s="231"/>
      <c r="AX540" s="231"/>
      <c r="AY540" s="231"/>
      <c r="AZ540" s="231"/>
      <c r="BB540" s="406"/>
      <c r="BW540" s="231"/>
      <c r="BX540" s="231"/>
      <c r="BY540" s="231"/>
      <c r="BZ540" s="231"/>
      <c r="CA540" s="231"/>
      <c r="CB540" s="231"/>
      <c r="CC540" s="231"/>
      <c r="CD540" s="231"/>
      <c r="CE540" s="231"/>
      <c r="CF540" s="231"/>
      <c r="CG540" s="231"/>
      <c r="CH540" s="231"/>
      <c r="CI540" s="231"/>
      <c r="CJ540" s="231"/>
      <c r="CK540" s="231"/>
      <c r="CL540" s="231"/>
      <c r="CM540" s="231"/>
      <c r="CN540" s="231"/>
      <c r="CO540" s="231"/>
      <c r="CP540" s="231"/>
      <c r="CQ540" s="231"/>
      <c r="CR540" s="231"/>
      <c r="CS540" s="231"/>
      <c r="CT540" s="231"/>
      <c r="CU540" s="231"/>
      <c r="CV540" s="231"/>
      <c r="CW540" s="231"/>
      <c r="CX540" s="231"/>
      <c r="CY540" s="231"/>
      <c r="CZ540" s="231"/>
    </row>
    <row r="541" s="230" customFormat="true" ht="25.15" customHeight="true" x14ac:dyDescent="0.2">
      <c r="A541" s="406"/>
      <c r="B541" s="406"/>
      <c r="C541" s="1316"/>
      <c r="D541" s="1345"/>
      <c r="E541" s="727"/>
      <c r="F541" s="727"/>
      <c r="G541" s="727"/>
      <c r="H541" s="1317" t="s">
        <v>194</v>
      </c>
      <c r="I541" s="1317"/>
      <c r="J541" s="724">
        <v>2.5860553849638035E-2</v>
      </c>
      <c r="K541" s="727"/>
      <c r="L541" s="727"/>
      <c r="M541" s="1317" t="s">
        <v>279</v>
      </c>
      <c r="N541" s="1317"/>
      <c r="O541" s="725">
        <v>2.5393196295905125E-3</v>
      </c>
      <c r="P541" s="727"/>
      <c r="Q541" s="727"/>
      <c r="R541" s="231"/>
      <c r="W541" s="231"/>
      <c r="X541" s="231"/>
      <c r="Y541" s="231"/>
      <c r="Z541" s="231"/>
      <c r="AA541" s="231"/>
      <c r="AB541" s="231"/>
      <c r="AC541" s="231"/>
      <c r="AD541" s="231"/>
      <c r="AE541" s="231"/>
      <c r="AF541" s="231"/>
      <c r="AG541" s="231"/>
      <c r="AH541" s="231"/>
      <c r="AI541" s="231"/>
      <c r="AJ541" s="231"/>
      <c r="AK541" s="231"/>
      <c r="AL541" s="231"/>
      <c r="AM541" s="231"/>
      <c r="AN541" s="231"/>
      <c r="AO541" s="231"/>
      <c r="AP541" s="231"/>
      <c r="AQ541" s="231"/>
      <c r="AR541" s="231"/>
      <c r="AS541" s="231"/>
      <c r="AT541" s="231"/>
      <c r="AU541" s="231"/>
      <c r="AV541" s="231"/>
      <c r="AW541" s="231"/>
      <c r="AX541" s="231"/>
      <c r="AY541" s="231"/>
      <c r="AZ541" s="231"/>
      <c r="BB541" s="406"/>
      <c r="BW541" s="231"/>
      <c r="BX541" s="231"/>
      <c r="BY541" s="231"/>
      <c r="BZ541" s="231"/>
      <c r="CA541" s="231"/>
      <c r="CB541" s="231"/>
      <c r="CC541" s="231"/>
      <c r="CD541" s="231"/>
      <c r="CE541" s="231"/>
      <c r="CF541" s="231"/>
      <c r="CG541" s="231"/>
      <c r="CH541" s="231"/>
      <c r="CI541" s="231"/>
      <c r="CJ541" s="231"/>
      <c r="CK541" s="231"/>
      <c r="CL541" s="231"/>
      <c r="CM541" s="231"/>
      <c r="CN541" s="231"/>
      <c r="CO541" s="231"/>
      <c r="CP541" s="231"/>
      <c r="CQ541" s="231"/>
      <c r="CR541" s="231"/>
      <c r="CS541" s="231"/>
      <c r="CT541" s="231"/>
      <c r="CU541" s="231"/>
      <c r="CV541" s="231"/>
      <c r="CW541" s="231"/>
      <c r="CX541" s="231"/>
      <c r="CY541" s="231"/>
      <c r="CZ541" s="231"/>
    </row>
    <row r="542" s="230" customFormat="true" ht="25.15" customHeight="true" x14ac:dyDescent="0.2">
      <c r="A542" s="406"/>
      <c r="B542" s="406"/>
      <c r="C542" s="1316"/>
      <c r="D542" s="1345"/>
      <c r="E542" s="727"/>
      <c r="F542" s="727"/>
      <c r="G542" s="727"/>
      <c r="H542" s="1317" t="s">
        <v>214</v>
      </c>
      <c r="I542" s="1317"/>
      <c r="J542" s="724">
        <v>0.15675930636261803</v>
      </c>
      <c r="K542" s="727"/>
      <c r="L542" s="727"/>
      <c r="M542" s="1317" t="s">
        <v>221</v>
      </c>
      <c r="N542" s="1317"/>
      <c r="O542" s="725">
        <v>0.11758575458324794</v>
      </c>
      <c r="P542" s="727"/>
      <c r="Q542" s="727"/>
      <c r="R542" s="231"/>
      <c r="W542" s="231"/>
      <c r="X542" s="231"/>
      <c r="Y542" s="231"/>
      <c r="Z542" s="231"/>
      <c r="AA542" s="231"/>
      <c r="AB542" s="231"/>
      <c r="AC542" s="231"/>
      <c r="AD542" s="231"/>
      <c r="AE542" s="231"/>
      <c r="AF542" s="231"/>
      <c r="AG542" s="231"/>
      <c r="AH542" s="231"/>
      <c r="AI542" s="231"/>
      <c r="AJ542" s="231"/>
      <c r="AK542" s="231"/>
      <c r="AL542" s="231"/>
      <c r="AM542" s="231"/>
      <c r="AN542" s="231"/>
      <c r="AO542" s="231"/>
      <c r="AP542" s="231"/>
      <c r="AQ542" s="231"/>
      <c r="AR542" s="231"/>
      <c r="AS542" s="231"/>
      <c r="AT542" s="231"/>
      <c r="AU542" s="231"/>
      <c r="AV542" s="231"/>
      <c r="AW542" s="231"/>
      <c r="AX542" s="231"/>
      <c r="AY542" s="231"/>
      <c r="AZ542" s="231"/>
      <c r="BB542" s="406"/>
      <c r="BW542" s="231"/>
      <c r="BX542" s="231"/>
      <c r="BY542" s="231"/>
      <c r="BZ542" s="231"/>
      <c r="CA542" s="231"/>
      <c r="CB542" s="231"/>
      <c r="CC542" s="231"/>
      <c r="CD542" s="231"/>
      <c r="CE542" s="231"/>
      <c r="CF542" s="231"/>
      <c r="CG542" s="231"/>
      <c r="CH542" s="231"/>
      <c r="CI542" s="231"/>
      <c r="CJ542" s="231"/>
      <c r="CK542" s="231"/>
      <c r="CL542" s="231"/>
      <c r="CM542" s="231"/>
      <c r="CN542" s="231"/>
      <c r="CO542" s="231"/>
      <c r="CP542" s="231"/>
      <c r="CQ542" s="231"/>
      <c r="CR542" s="231"/>
      <c r="CS542" s="231"/>
      <c r="CT542" s="231"/>
      <c r="CU542" s="231"/>
      <c r="CV542" s="231"/>
      <c r="CW542" s="231"/>
      <c r="CX542" s="231"/>
      <c r="CY542" s="231"/>
      <c r="CZ542" s="231"/>
    </row>
    <row r="543" s="230" customFormat="true" ht="25.15" customHeight="true" x14ac:dyDescent="0.2">
      <c r="A543" s="406"/>
      <c r="B543" s="406"/>
      <c r="C543" s="1316"/>
      <c r="D543" s="1345"/>
      <c r="E543" s="727"/>
      <c r="F543" s="727"/>
      <c r="G543" s="727"/>
      <c r="H543" s="1317" t="s">
        <v>261</v>
      </c>
      <c r="I543" s="1317"/>
      <c r="J543" s="729">
        <v>2.178145909159785E-3</v>
      </c>
      <c r="K543" s="727"/>
      <c r="L543" s="727"/>
      <c r="M543" s="1317" t="s">
        <v>256</v>
      </c>
      <c r="N543" s="1317"/>
      <c r="O543" s="725">
        <v>5.030999680449481E-3</v>
      </c>
      <c r="P543" s="727"/>
      <c r="Q543" s="727"/>
      <c r="R543" s="231"/>
      <c r="W543" s="231"/>
      <c r="X543" s="231"/>
      <c r="Y543" s="231"/>
      <c r="Z543" s="231"/>
      <c r="AA543" s="231"/>
      <c r="AB543" s="231"/>
      <c r="AC543" s="231"/>
      <c r="AD543" s="231"/>
      <c r="AE543" s="231"/>
      <c r="AF543" s="231"/>
      <c r="AG543" s="231"/>
      <c r="AH543" s="231"/>
      <c r="AI543" s="231"/>
      <c r="AJ543" s="231"/>
      <c r="AK543" s="231"/>
      <c r="AL543" s="231"/>
      <c r="AM543" s="231"/>
      <c r="AN543" s="231"/>
      <c r="AO543" s="231"/>
      <c r="AP543" s="231"/>
      <c r="AQ543" s="231"/>
      <c r="AR543" s="231"/>
      <c r="AS543" s="231"/>
      <c r="AT543" s="231"/>
      <c r="AU543" s="231"/>
      <c r="AV543" s="231"/>
      <c r="AW543" s="231"/>
      <c r="AX543" s="231"/>
      <c r="AY543" s="231"/>
      <c r="AZ543" s="231"/>
      <c r="BB543" s="406"/>
      <c r="BW543" s="231"/>
      <c r="BX543" s="231"/>
      <c r="BY543" s="231"/>
      <c r="BZ543" s="231"/>
      <c r="CA543" s="231"/>
      <c r="CB543" s="231"/>
      <c r="CC543" s="231"/>
      <c r="CD543" s="231"/>
      <c r="CE543" s="231"/>
      <c r="CF543" s="231"/>
      <c r="CG543" s="231"/>
      <c r="CH543" s="231"/>
      <c r="CI543" s="231"/>
      <c r="CJ543" s="231"/>
      <c r="CK543" s="231"/>
      <c r="CL543" s="231"/>
      <c r="CM543" s="231"/>
      <c r="CN543" s="231"/>
      <c r="CO543" s="231"/>
      <c r="CP543" s="231"/>
      <c r="CQ543" s="231"/>
      <c r="CR543" s="231"/>
      <c r="CS543" s="231"/>
      <c r="CT543" s="231"/>
      <c r="CU543" s="231"/>
      <c r="CV543" s="231"/>
      <c r="CW543" s="231"/>
      <c r="CX543" s="231"/>
      <c r="CY543" s="231"/>
      <c r="CZ543" s="231"/>
    </row>
    <row r="544" s="230" customFormat="true" ht="25.15" customHeight="true" x14ac:dyDescent="0.2">
      <c r="A544" s="406"/>
      <c r="B544" s="406"/>
      <c r="C544" s="1316"/>
      <c r="D544" s="1345"/>
      <c r="E544" s="727"/>
      <c r="F544" s="727"/>
      <c r="G544" s="727"/>
      <c r="H544" s="1345"/>
      <c r="I544" s="1345"/>
      <c r="J544" s="727"/>
      <c r="K544" s="727"/>
      <c r="L544" s="727"/>
      <c r="M544" s="1317" t="s">
        <v>198</v>
      </c>
      <c r="N544" s="1317"/>
      <c r="O544" s="725">
        <v>0.40206364472070316</v>
      </c>
      <c r="P544" s="727"/>
      <c r="Q544" s="727"/>
      <c r="R544" s="231"/>
      <c r="W544" s="231"/>
      <c r="X544" s="231"/>
      <c r="Y544" s="231"/>
      <c r="Z544" s="231"/>
      <c r="AA544" s="231"/>
      <c r="AB544" s="231"/>
      <c r="AC544" s="231"/>
      <c r="AD544" s="231"/>
      <c r="AE544" s="231"/>
      <c r="AF544" s="231"/>
      <c r="AG544" s="231"/>
      <c r="AH544" s="231"/>
      <c r="AI544" s="231"/>
      <c r="AJ544" s="231"/>
      <c r="AK544" s="231"/>
      <c r="AL544" s="231"/>
      <c r="AM544" s="231"/>
      <c r="AN544" s="231"/>
      <c r="AO544" s="231"/>
      <c r="AP544" s="231"/>
      <c r="AQ544" s="231"/>
      <c r="AR544" s="231"/>
      <c r="AS544" s="231"/>
      <c r="AT544" s="231"/>
      <c r="AU544" s="231"/>
      <c r="AV544" s="231"/>
      <c r="AW544" s="231"/>
      <c r="AX544" s="231"/>
      <c r="AY544" s="231"/>
      <c r="AZ544" s="231"/>
      <c r="BB544" s="406"/>
      <c r="BW544" s="231"/>
      <c r="BX544" s="231"/>
      <c r="BY544" s="231"/>
      <c r="BZ544" s="231"/>
      <c r="CA544" s="231"/>
      <c r="CB544" s="231"/>
      <c r="CC544" s="231"/>
      <c r="CD544" s="231"/>
      <c r="CE544" s="231"/>
      <c r="CF544" s="231"/>
      <c r="CG544" s="231"/>
      <c r="CH544" s="231"/>
      <c r="CI544" s="231"/>
      <c r="CJ544" s="231"/>
      <c r="CK544" s="231"/>
      <c r="CL544" s="231"/>
      <c r="CM544" s="231"/>
      <c r="CN544" s="231"/>
      <c r="CO544" s="231"/>
      <c r="CP544" s="231"/>
      <c r="CQ544" s="231"/>
      <c r="CR544" s="231"/>
      <c r="CS544" s="231"/>
      <c r="CT544" s="231"/>
      <c r="CU544" s="231"/>
      <c r="CV544" s="231"/>
      <c r="CW544" s="231"/>
      <c r="CX544" s="231"/>
      <c r="CY544" s="231"/>
      <c r="CZ544" s="231"/>
    </row>
    <row r="545" s="230" customFormat="true" ht="25.15" customHeight="true" x14ac:dyDescent="0.2">
      <c r="A545" s="406"/>
      <c r="B545" s="406"/>
      <c r="C545" s="1316"/>
      <c r="D545" s="1345"/>
      <c r="E545" s="727"/>
      <c r="F545" s="727"/>
      <c r="G545" s="727"/>
      <c r="H545" s="1345"/>
      <c r="I545" s="1345"/>
      <c r="J545" s="727"/>
      <c r="K545" s="727"/>
      <c r="L545" s="727"/>
      <c r="M545" s="1317" t="s">
        <v>268</v>
      </c>
      <c r="N545" s="1317"/>
      <c r="O545" s="734">
        <v>8.2041531401963143E-6</v>
      </c>
      <c r="P545" s="727"/>
      <c r="Q545" s="727"/>
      <c r="R545" s="231"/>
      <c r="W545" s="231"/>
      <c r="X545" s="231"/>
      <c r="Y545" s="231"/>
      <c r="Z545" s="231"/>
      <c r="AA545" s="231"/>
      <c r="AB545" s="231"/>
      <c r="AC545" s="231"/>
      <c r="AD545" s="231"/>
      <c r="AE545" s="231"/>
      <c r="AF545" s="231"/>
      <c r="AG545" s="231"/>
      <c r="AH545" s="231"/>
      <c r="AI545" s="231"/>
      <c r="AJ545" s="231"/>
      <c r="AK545" s="231"/>
      <c r="AL545" s="231"/>
      <c r="AM545" s="231"/>
      <c r="AN545" s="231"/>
      <c r="AO545" s="231"/>
      <c r="AP545" s="231"/>
      <c r="AQ545" s="231"/>
      <c r="AR545" s="231"/>
      <c r="AS545" s="231"/>
      <c r="AT545" s="231"/>
      <c r="AU545" s="231"/>
      <c r="AV545" s="231"/>
      <c r="AW545" s="231"/>
      <c r="AX545" s="231"/>
      <c r="AY545" s="231"/>
      <c r="AZ545" s="231"/>
      <c r="BB545" s="406"/>
      <c r="BW545" s="231"/>
      <c r="BX545" s="231"/>
      <c r="BY545" s="231"/>
      <c r="BZ545" s="231"/>
      <c r="CA545" s="231"/>
      <c r="CB545" s="231"/>
      <c r="CC545" s="231"/>
      <c r="CD545" s="231"/>
      <c r="CE545" s="231"/>
      <c r="CF545" s="231"/>
      <c r="CG545" s="231"/>
      <c r="CH545" s="231"/>
      <c r="CI545" s="231"/>
      <c r="CJ545" s="231"/>
      <c r="CK545" s="231"/>
      <c r="CL545" s="231"/>
      <c r="CM545" s="231"/>
      <c r="CN545" s="231"/>
      <c r="CO545" s="231"/>
      <c r="CP545" s="231"/>
      <c r="CQ545" s="231"/>
      <c r="CR545" s="231"/>
      <c r="CS545" s="231"/>
      <c r="CT545" s="231"/>
      <c r="CU545" s="231"/>
      <c r="CV545" s="231"/>
      <c r="CW545" s="231"/>
      <c r="CX545" s="231"/>
      <c r="CY545" s="231"/>
      <c r="CZ545" s="231"/>
    </row>
    <row r="546" s="230" customFormat="true" ht="25.15" customHeight="true" x14ac:dyDescent="0.2">
      <c r="A546" s="406"/>
      <c r="B546" s="406"/>
      <c r="C546" s="1316"/>
      <c r="D546" s="1345"/>
      <c r="E546" s="727"/>
      <c r="F546" s="727"/>
      <c r="G546" s="727"/>
      <c r="H546" s="1317" t="s">
        <v>285</v>
      </c>
      <c r="I546" s="1317"/>
      <c r="J546" s="1317"/>
      <c r="K546" s="1317"/>
      <c r="L546" s="1317"/>
      <c r="M546" s="1317" t="s">
        <v>281</v>
      </c>
      <c r="N546" s="1317"/>
      <c r="O546" s="725">
        <v>7.1323485457869143E-4</v>
      </c>
      <c r="P546" s="727"/>
      <c r="Q546" s="727"/>
      <c r="R546" s="231"/>
      <c r="W546" s="231"/>
      <c r="X546" s="231"/>
      <c r="Y546" s="231"/>
      <c r="Z546" s="231"/>
      <c r="AA546" s="231"/>
      <c r="AB546" s="231"/>
      <c r="AC546" s="231"/>
      <c r="AD546" s="231"/>
      <c r="AE546" s="231"/>
      <c r="AF546" s="231"/>
      <c r="AG546" s="231"/>
      <c r="AH546" s="231"/>
      <c r="AI546" s="231"/>
      <c r="AJ546" s="231"/>
      <c r="AK546" s="231"/>
      <c r="AL546" s="231"/>
      <c r="AM546" s="231"/>
      <c r="AN546" s="231"/>
      <c r="AO546" s="231"/>
      <c r="AP546" s="231"/>
      <c r="AQ546" s="231"/>
      <c r="AR546" s="231"/>
      <c r="AS546" s="231"/>
      <c r="AT546" s="231"/>
      <c r="AU546" s="231"/>
      <c r="AV546" s="231"/>
      <c r="AW546" s="231"/>
      <c r="AX546" s="231"/>
      <c r="AY546" s="231"/>
      <c r="AZ546" s="231"/>
      <c r="BB546" s="406"/>
      <c r="BW546" s="231"/>
      <c r="BX546" s="231"/>
      <c r="BY546" s="231"/>
      <c r="BZ546" s="231"/>
      <c r="CA546" s="231"/>
      <c r="CB546" s="231"/>
      <c r="CC546" s="231"/>
      <c r="CD546" s="231"/>
      <c r="CE546" s="231"/>
      <c r="CF546" s="231"/>
      <c r="CG546" s="231"/>
      <c r="CH546" s="231"/>
      <c r="CI546" s="231"/>
      <c r="CJ546" s="231"/>
      <c r="CK546" s="231"/>
      <c r="CL546" s="231"/>
      <c r="CM546" s="231"/>
      <c r="CN546" s="231"/>
      <c r="CO546" s="231"/>
      <c r="CP546" s="231"/>
      <c r="CQ546" s="231"/>
      <c r="CR546" s="231"/>
      <c r="CS546" s="231"/>
      <c r="CT546" s="231"/>
      <c r="CU546" s="231"/>
      <c r="CV546" s="231"/>
      <c r="CW546" s="231"/>
      <c r="CX546" s="231"/>
      <c r="CY546" s="231"/>
      <c r="CZ546" s="231"/>
    </row>
    <row r="547" s="230" customFormat="true" ht="25.15" customHeight="true" x14ac:dyDescent="0.2">
      <c r="A547" s="406"/>
      <c r="B547" s="406"/>
      <c r="C547" s="1316"/>
      <c r="D547" s="1345"/>
      <c r="E547" s="727"/>
      <c r="F547" s="727"/>
      <c r="G547" s="727"/>
      <c r="H547" s="1317" t="s">
        <v>192</v>
      </c>
      <c r="I547" s="1317"/>
      <c r="J547" s="1336" t="s">
        <v>286</v>
      </c>
      <c r="K547" s="1337"/>
      <c r="L547" s="1338"/>
      <c r="M547" s="1317" t="s">
        <v>242</v>
      </c>
      <c r="N547" s="1317"/>
      <c r="O547" s="725">
        <v>2.4313979578625765E-2</v>
      </c>
      <c r="P547" s="727"/>
      <c r="Q547" s="727"/>
      <c r="R547" s="231"/>
      <c r="W547" s="231"/>
      <c r="X547" s="231"/>
      <c r="Y547" s="231"/>
      <c r="Z547" s="231"/>
      <c r="AA547" s="231"/>
      <c r="AB547" s="231"/>
      <c r="AC547" s="231"/>
      <c r="AD547" s="231"/>
      <c r="AE547" s="231"/>
      <c r="AF547" s="231"/>
      <c r="AG547" s="231"/>
      <c r="AH547" s="231"/>
      <c r="AI547" s="231"/>
      <c r="AJ547" s="231"/>
      <c r="AK547" s="231"/>
      <c r="AL547" s="231"/>
      <c r="AM547" s="231"/>
      <c r="AN547" s="231"/>
      <c r="AO547" s="231"/>
      <c r="AP547" s="231"/>
      <c r="AQ547" s="231"/>
      <c r="AR547" s="231"/>
      <c r="AS547" s="231"/>
      <c r="AT547" s="231"/>
      <c r="AU547" s="231"/>
      <c r="AV547" s="231"/>
      <c r="AW547" s="231"/>
      <c r="AX547" s="231"/>
      <c r="AY547" s="231"/>
      <c r="AZ547" s="231"/>
      <c r="BB547" s="406"/>
      <c r="BW547" s="231"/>
      <c r="BX547" s="231"/>
      <c r="BY547" s="231"/>
      <c r="BZ547" s="231"/>
      <c r="CA547" s="231"/>
      <c r="CB547" s="231"/>
      <c r="CC547" s="231"/>
      <c r="CD547" s="231"/>
      <c r="CE547" s="231"/>
      <c r="CF547" s="231"/>
      <c r="CG547" s="231"/>
      <c r="CH547" s="231"/>
      <c r="CI547" s="231"/>
      <c r="CJ547" s="231"/>
      <c r="CK547" s="231"/>
      <c r="CL547" s="231"/>
      <c r="CM547" s="231"/>
      <c r="CN547" s="231"/>
      <c r="CO547" s="231"/>
      <c r="CP547" s="231"/>
      <c r="CQ547" s="231"/>
      <c r="CR547" s="231"/>
      <c r="CS547" s="231"/>
      <c r="CT547" s="231"/>
      <c r="CU547" s="231"/>
      <c r="CV547" s="231"/>
      <c r="CW547" s="231"/>
      <c r="CX547" s="231"/>
      <c r="CY547" s="231"/>
      <c r="CZ547" s="231"/>
    </row>
    <row r="548" s="230" customFormat="true" ht="25.15" customHeight="true" x14ac:dyDescent="0.2">
      <c r="A548" s="406"/>
      <c r="B548" s="406"/>
      <c r="C548" s="1316"/>
      <c r="D548" s="1345"/>
      <c r="E548" s="727"/>
      <c r="F548" s="727"/>
      <c r="G548" s="727"/>
      <c r="H548" s="1317"/>
      <c r="I548" s="1317"/>
      <c r="J548" s="742" t="s">
        <v>287</v>
      </c>
      <c r="K548" s="743" t="s">
        <v>288</v>
      </c>
      <c r="L548" s="744" t="s">
        <v>289</v>
      </c>
      <c r="M548" s="1317" t="s">
        <v>238</v>
      </c>
      <c r="N548" s="1317"/>
      <c r="O548" s="725">
        <v>3.6455499722609322E-2</v>
      </c>
      <c r="P548" s="727"/>
      <c r="Q548" s="727"/>
      <c r="R548" s="231"/>
      <c r="W548" s="231"/>
      <c r="X548" s="231"/>
      <c r="Y548" s="231"/>
      <c r="Z548" s="231"/>
      <c r="AA548" s="231"/>
      <c r="AB548" s="231"/>
      <c r="AC548" s="231"/>
      <c r="AD548" s="231"/>
      <c r="AE548" s="231"/>
      <c r="AF548" s="231"/>
      <c r="AG548" s="231"/>
      <c r="AH548" s="231"/>
      <c r="AI548" s="231"/>
      <c r="AJ548" s="231"/>
      <c r="AK548" s="231"/>
      <c r="AL548" s="231"/>
      <c r="AM548" s="231"/>
      <c r="AN548" s="231"/>
      <c r="AO548" s="231"/>
      <c r="AP548" s="231"/>
      <c r="AQ548" s="231"/>
      <c r="AR548" s="231"/>
      <c r="AS548" s="231"/>
      <c r="AT548" s="231"/>
      <c r="AU548" s="231"/>
      <c r="AV548" s="231"/>
      <c r="AW548" s="231"/>
      <c r="AX548" s="231"/>
      <c r="AY548" s="231"/>
      <c r="AZ548" s="231"/>
      <c r="BB548" s="406"/>
      <c r="BW548" s="231"/>
      <c r="BX548" s="231"/>
      <c r="BY548" s="231"/>
      <c r="BZ548" s="231"/>
      <c r="CA548" s="231"/>
      <c r="CB548" s="231"/>
      <c r="CC548" s="231"/>
      <c r="CD548" s="231"/>
      <c r="CE548" s="231"/>
      <c r="CF548" s="231"/>
      <c r="CG548" s="231"/>
      <c r="CH548" s="231"/>
      <c r="CI548" s="231"/>
      <c r="CJ548" s="231"/>
      <c r="CK548" s="231"/>
      <c r="CL548" s="231"/>
      <c r="CM548" s="231"/>
      <c r="CN548" s="231"/>
      <c r="CO548" s="231"/>
      <c r="CP548" s="231"/>
      <c r="CQ548" s="231"/>
      <c r="CR548" s="231"/>
      <c r="CS548" s="231"/>
      <c r="CT548" s="231"/>
      <c r="CU548" s="231"/>
      <c r="CV548" s="231"/>
      <c r="CW548" s="231"/>
      <c r="CX548" s="231"/>
      <c r="CY548" s="231"/>
      <c r="CZ548" s="231"/>
    </row>
    <row r="549" s="230" customFormat="true" ht="25.15" customHeight="true" x14ac:dyDescent="0.2">
      <c r="A549" s="406"/>
      <c r="B549" s="406"/>
      <c r="C549" s="1316"/>
      <c r="D549" s="1345"/>
      <c r="E549" s="727"/>
      <c r="F549" s="727"/>
      <c r="G549" s="727"/>
      <c r="H549" s="1317" t="s">
        <v>193</v>
      </c>
      <c r="I549" s="1317"/>
      <c r="J549" s="745">
        <v>6.177657232091553</v>
      </c>
      <c r="K549" s="746">
        <v>9.0847900471934597</v>
      </c>
      <c r="L549" s="747">
        <v>9.0847900471934597</v>
      </c>
      <c r="M549" s="1317" t="s">
        <v>201</v>
      </c>
      <c r="N549" s="1317"/>
      <c r="O549" s="725">
        <v>0.33799107483945984</v>
      </c>
      <c r="P549" s="727"/>
      <c r="Q549" s="727"/>
      <c r="R549" s="231"/>
      <c r="W549" s="231"/>
      <c r="X549" s="231"/>
      <c r="Y549" s="231"/>
      <c r="Z549" s="231"/>
      <c r="AA549" s="231"/>
      <c r="AB549" s="231"/>
      <c r="AC549" s="231"/>
      <c r="AD549" s="231"/>
      <c r="AE549" s="231"/>
      <c r="AF549" s="231"/>
      <c r="AG549" s="231"/>
      <c r="AH549" s="231"/>
      <c r="AI549" s="231"/>
      <c r="AJ549" s="231"/>
      <c r="AK549" s="231"/>
      <c r="AL549" s="231"/>
      <c r="AM549" s="231"/>
      <c r="AN549" s="231"/>
      <c r="AO549" s="231"/>
      <c r="AP549" s="231"/>
      <c r="AQ549" s="231"/>
      <c r="AR549" s="231"/>
      <c r="AS549" s="231"/>
      <c r="AT549" s="231"/>
      <c r="AU549" s="231"/>
      <c r="AV549" s="231"/>
      <c r="AW549" s="231"/>
      <c r="AX549" s="231"/>
      <c r="AY549" s="231"/>
      <c r="AZ549" s="231"/>
      <c r="BB549" s="406"/>
      <c r="BW549" s="231"/>
      <c r="BX549" s="231"/>
      <c r="BY549" s="231"/>
      <c r="BZ549" s="231"/>
      <c r="CA549" s="231"/>
      <c r="CB549" s="231"/>
      <c r="CC549" s="231"/>
      <c r="CD549" s="231"/>
      <c r="CE549" s="231"/>
      <c r="CF549" s="231"/>
      <c r="CG549" s="231"/>
      <c r="CH549" s="231"/>
      <c r="CI549" s="231"/>
      <c r="CJ549" s="231"/>
      <c r="CK549" s="231"/>
      <c r="CL549" s="231"/>
      <c r="CM549" s="231"/>
      <c r="CN549" s="231"/>
      <c r="CO549" s="231"/>
      <c r="CP549" s="231"/>
      <c r="CQ549" s="231"/>
      <c r="CR549" s="231"/>
      <c r="CS549" s="231"/>
      <c r="CT549" s="231"/>
      <c r="CU549" s="231"/>
      <c r="CV549" s="231"/>
      <c r="CW549" s="231"/>
      <c r="CX549" s="231"/>
      <c r="CY549" s="231"/>
      <c r="CZ549" s="231"/>
    </row>
    <row r="550" s="230" customFormat="true" ht="25.15" customHeight="true" x14ac:dyDescent="0.2">
      <c r="A550" s="406"/>
      <c r="B550" s="406"/>
      <c r="C550" s="1316"/>
      <c r="D550" s="1345"/>
      <c r="E550" s="727"/>
      <c r="F550" s="727"/>
      <c r="G550" s="727"/>
      <c r="H550" s="1345"/>
      <c r="I550" s="1345"/>
      <c r="J550" s="727"/>
      <c r="K550" s="727"/>
      <c r="L550" s="727"/>
      <c r="M550" s="1317" t="s">
        <v>241</v>
      </c>
      <c r="N550" s="1317"/>
      <c r="O550" s="725">
        <v>1.1779862068576397E-2</v>
      </c>
      <c r="P550" s="727"/>
      <c r="Q550" s="727"/>
      <c r="R550" s="231"/>
      <c r="W550" s="231"/>
      <c r="X550" s="231"/>
      <c r="Y550" s="231"/>
      <c r="Z550" s="231"/>
      <c r="AA550" s="231"/>
      <c r="AB550" s="231"/>
      <c r="AC550" s="231"/>
      <c r="AD550" s="231"/>
      <c r="AE550" s="231"/>
      <c r="AF550" s="231"/>
      <c r="AG550" s="231"/>
      <c r="AH550" s="231"/>
      <c r="AI550" s="231"/>
      <c r="AJ550" s="231"/>
      <c r="AK550" s="231"/>
      <c r="AL550" s="231"/>
      <c r="AM550" s="231"/>
      <c r="AN550" s="231"/>
      <c r="AO550" s="231"/>
      <c r="AP550" s="231"/>
      <c r="AQ550" s="231"/>
      <c r="AR550" s="231"/>
      <c r="AS550" s="231"/>
      <c r="AT550" s="231"/>
      <c r="AU550" s="231"/>
      <c r="AV550" s="231"/>
      <c r="AW550" s="231"/>
      <c r="AX550" s="231"/>
      <c r="AY550" s="231"/>
      <c r="AZ550" s="231"/>
      <c r="BB550" s="406"/>
      <c r="BW550" s="231"/>
      <c r="BX550" s="231"/>
      <c r="BY550" s="231"/>
      <c r="BZ550" s="231"/>
      <c r="CA550" s="231"/>
      <c r="CB550" s="231"/>
      <c r="CC550" s="231"/>
      <c r="CD550" s="231"/>
      <c r="CE550" s="231"/>
      <c r="CF550" s="231"/>
      <c r="CG550" s="231"/>
      <c r="CH550" s="231"/>
      <c r="CI550" s="231"/>
      <c r="CJ550" s="231"/>
      <c r="CK550" s="231"/>
      <c r="CL550" s="231"/>
      <c r="CM550" s="231"/>
      <c r="CN550" s="231"/>
      <c r="CO550" s="231"/>
      <c r="CP550" s="231"/>
      <c r="CQ550" s="231"/>
      <c r="CR550" s="231"/>
      <c r="CS550" s="231"/>
      <c r="CT550" s="231"/>
      <c r="CU550" s="231"/>
      <c r="CV550" s="231"/>
      <c r="CW550" s="231"/>
      <c r="CX550" s="231"/>
      <c r="CY550" s="231"/>
      <c r="CZ550" s="231"/>
    </row>
    <row r="551" s="230" customFormat="true" ht="25.15" customHeight="true" x14ac:dyDescent="0.2">
      <c r="A551" s="406"/>
      <c r="B551" s="406"/>
      <c r="C551" s="1316"/>
      <c r="D551" s="1345"/>
      <c r="E551" s="727"/>
      <c r="F551" s="727"/>
      <c r="G551" s="727"/>
      <c r="H551" s="1345"/>
      <c r="I551" s="1345"/>
      <c r="J551" s="727"/>
      <c r="K551" s="727"/>
      <c r="L551" s="727"/>
      <c r="M551" s="1317" t="s">
        <v>274</v>
      </c>
      <c r="N551" s="1317"/>
      <c r="O551" s="725">
        <v>4.0970585780872497E-3</v>
      </c>
      <c r="P551" s="727"/>
      <c r="Q551" s="727"/>
      <c r="R551" s="231"/>
      <c r="W551" s="231"/>
      <c r="X551" s="231"/>
      <c r="Y551" s="231"/>
      <c r="Z551" s="231"/>
      <c r="AA551" s="231"/>
      <c r="AB551" s="231"/>
      <c r="AC551" s="231"/>
      <c r="AD551" s="231"/>
      <c r="AE551" s="231"/>
      <c r="AF551" s="231"/>
      <c r="AG551" s="231"/>
      <c r="AH551" s="231"/>
      <c r="AI551" s="231"/>
      <c r="AJ551" s="231"/>
      <c r="AK551" s="231"/>
      <c r="AL551" s="231"/>
      <c r="AM551" s="231"/>
      <c r="AN551" s="231"/>
      <c r="AO551" s="231"/>
      <c r="AP551" s="231"/>
      <c r="AQ551" s="231"/>
      <c r="AR551" s="231"/>
      <c r="AS551" s="231"/>
      <c r="AT551" s="231"/>
      <c r="AU551" s="231"/>
      <c r="AV551" s="231"/>
      <c r="AW551" s="231"/>
      <c r="AX551" s="231"/>
      <c r="AY551" s="231"/>
      <c r="AZ551" s="231"/>
      <c r="BB551" s="406"/>
      <c r="BW551" s="231"/>
      <c r="BX551" s="231"/>
      <c r="BY551" s="231"/>
      <c r="BZ551" s="231"/>
      <c r="CA551" s="231"/>
      <c r="CB551" s="231"/>
      <c r="CC551" s="231"/>
      <c r="CD551" s="231"/>
      <c r="CE551" s="231"/>
      <c r="CF551" s="231"/>
      <c r="CG551" s="231"/>
      <c r="CH551" s="231"/>
      <c r="CI551" s="231"/>
      <c r="CJ551" s="231"/>
      <c r="CK551" s="231"/>
      <c r="CL551" s="231"/>
      <c r="CM551" s="231"/>
      <c r="CN551" s="231"/>
      <c r="CO551" s="231"/>
      <c r="CP551" s="231"/>
      <c r="CQ551" s="231"/>
      <c r="CR551" s="231"/>
      <c r="CS551" s="231"/>
      <c r="CT551" s="231"/>
      <c r="CU551" s="231"/>
      <c r="CV551" s="231"/>
      <c r="CW551" s="231"/>
      <c r="CX551" s="231"/>
      <c r="CY551" s="231"/>
      <c r="CZ551" s="231"/>
    </row>
    <row r="552" s="230" customFormat="true" ht="25.15" customHeight="true" x14ac:dyDescent="0.2">
      <c r="A552" s="406"/>
      <c r="B552" s="406"/>
      <c r="C552" s="1316"/>
      <c r="D552" s="1345"/>
      <c r="E552" s="727"/>
      <c r="F552" s="727"/>
      <c r="G552" s="727"/>
      <c r="H552" s="1345"/>
      <c r="I552" s="1345"/>
      <c r="J552" s="727"/>
      <c r="K552" s="727"/>
      <c r="L552" s="727"/>
      <c r="M552" s="1317" t="s">
        <v>246</v>
      </c>
      <c r="N552" s="1317"/>
      <c r="O552" s="725">
        <v>2.2937051534617444E-2</v>
      </c>
      <c r="P552" s="727"/>
      <c r="Q552" s="727"/>
      <c r="R552" s="231"/>
      <c r="W552" s="231"/>
      <c r="X552" s="231"/>
      <c r="Y552" s="231"/>
      <c r="Z552" s="231"/>
      <c r="AA552" s="231"/>
      <c r="AB552" s="231"/>
      <c r="AC552" s="231"/>
      <c r="AD552" s="231"/>
      <c r="AE552" s="231"/>
      <c r="AF552" s="231"/>
      <c r="AG552" s="231"/>
      <c r="AH552" s="231"/>
      <c r="AI552" s="231"/>
      <c r="AJ552" s="231"/>
      <c r="AK552" s="231"/>
      <c r="AL552" s="231"/>
      <c r="AM552" s="231"/>
      <c r="AN552" s="231"/>
      <c r="AO552" s="231"/>
      <c r="AP552" s="231"/>
      <c r="AQ552" s="231"/>
      <c r="AR552" s="231"/>
      <c r="AS552" s="231"/>
      <c r="AT552" s="231"/>
      <c r="AU552" s="231"/>
      <c r="AV552" s="231"/>
      <c r="AW552" s="231"/>
      <c r="AX552" s="231"/>
      <c r="AY552" s="231"/>
      <c r="AZ552" s="231"/>
      <c r="BB552" s="406"/>
      <c r="BW552" s="231"/>
      <c r="BX552" s="231"/>
      <c r="BY552" s="231"/>
      <c r="BZ552" s="231"/>
      <c r="CA552" s="231"/>
      <c r="CB552" s="231"/>
      <c r="CC552" s="231"/>
      <c r="CD552" s="231"/>
      <c r="CE552" s="231"/>
      <c r="CF552" s="231"/>
      <c r="CG552" s="231"/>
      <c r="CH552" s="231"/>
      <c r="CI552" s="231"/>
      <c r="CJ552" s="231"/>
      <c r="CK552" s="231"/>
      <c r="CL552" s="231"/>
      <c r="CM552" s="231"/>
      <c r="CN552" s="231"/>
      <c r="CO552" s="231"/>
      <c r="CP552" s="231"/>
      <c r="CQ552" s="231"/>
      <c r="CR552" s="231"/>
      <c r="CS552" s="231"/>
      <c r="CT552" s="231"/>
      <c r="CU552" s="231"/>
      <c r="CV552" s="231"/>
      <c r="CW552" s="231"/>
      <c r="CX552" s="231"/>
      <c r="CY552" s="231"/>
      <c r="CZ552" s="231"/>
    </row>
    <row r="553" s="230" customFormat="true" ht="25.15" customHeight="true" x14ac:dyDescent="0.2">
      <c r="A553" s="406"/>
      <c r="B553" s="406"/>
      <c r="C553" s="1316"/>
      <c r="D553" s="1345"/>
      <c r="E553" s="727"/>
      <c r="F553" s="727"/>
      <c r="G553" s="727"/>
      <c r="H553" s="1345"/>
      <c r="I553" s="1345"/>
      <c r="J553" s="727"/>
      <c r="K553" s="727"/>
      <c r="L553" s="727"/>
      <c r="M553" s="1317" t="s">
        <v>249</v>
      </c>
      <c r="N553" s="1317"/>
      <c r="O553" s="725">
        <v>4.2565600618265633E-3</v>
      </c>
      <c r="P553" s="727"/>
      <c r="Q553" s="727"/>
      <c r="R553" s="231"/>
      <c r="W553" s="231"/>
      <c r="X553" s="231"/>
      <c r="Y553" s="231"/>
      <c r="Z553" s="231"/>
      <c r="AA553" s="231"/>
      <c r="AB553" s="231"/>
      <c r="AC553" s="231"/>
      <c r="AD553" s="231"/>
      <c r="AE553" s="231"/>
      <c r="AF553" s="231"/>
      <c r="AG553" s="231"/>
      <c r="AH553" s="231"/>
      <c r="AI553" s="231"/>
      <c r="AJ553" s="231"/>
      <c r="AK553" s="231"/>
      <c r="AL553" s="231"/>
      <c r="AM553" s="231"/>
      <c r="AN553" s="231"/>
      <c r="AO553" s="231"/>
      <c r="AP553" s="231"/>
      <c r="AQ553" s="231"/>
      <c r="AR553" s="231"/>
      <c r="AS553" s="231"/>
      <c r="AT553" s="231"/>
      <c r="AU553" s="231"/>
      <c r="AV553" s="231"/>
      <c r="AW553" s="231"/>
      <c r="AX553" s="231"/>
      <c r="AY553" s="231"/>
      <c r="AZ553" s="231"/>
      <c r="BB553" s="406"/>
      <c r="BW553" s="231"/>
      <c r="BX553" s="231"/>
      <c r="BY553" s="231"/>
      <c r="BZ553" s="231"/>
      <c r="CA553" s="231"/>
      <c r="CB553" s="231"/>
      <c r="CC553" s="231"/>
      <c r="CD553" s="231"/>
      <c r="CE553" s="231"/>
      <c r="CF553" s="231"/>
      <c r="CG553" s="231"/>
      <c r="CH553" s="231"/>
      <c r="CI553" s="231"/>
      <c r="CJ553" s="231"/>
      <c r="CK553" s="231"/>
      <c r="CL553" s="231"/>
      <c r="CM553" s="231"/>
      <c r="CN553" s="231"/>
      <c r="CO553" s="231"/>
      <c r="CP553" s="231"/>
      <c r="CQ553" s="231"/>
      <c r="CR553" s="231"/>
      <c r="CS553" s="231"/>
      <c r="CT553" s="231"/>
      <c r="CU553" s="231"/>
      <c r="CV553" s="231"/>
      <c r="CW553" s="231"/>
      <c r="CX553" s="231"/>
      <c r="CY553" s="231"/>
      <c r="CZ553" s="231"/>
    </row>
    <row r="554" s="230" customFormat="true" ht="25.15" customHeight="true" x14ac:dyDescent="0.2">
      <c r="A554" s="406"/>
      <c r="B554" s="406"/>
      <c r="C554" s="1316"/>
      <c r="D554" s="1345"/>
      <c r="E554" s="727"/>
      <c r="F554" s="727"/>
      <c r="G554" s="727"/>
      <c r="H554" s="1345"/>
      <c r="I554" s="1345"/>
      <c r="J554" s="727"/>
      <c r="K554" s="727"/>
      <c r="L554" s="727"/>
      <c r="M554" s="1317" t="s">
        <v>194</v>
      </c>
      <c r="N554" s="1317"/>
      <c r="O554" s="725">
        <v>0.38703454717241065</v>
      </c>
      <c r="P554" s="727"/>
      <c r="Q554" s="727"/>
      <c r="R554" s="231"/>
      <c r="W554" s="231"/>
      <c r="X554" s="231"/>
      <c r="Y554" s="231"/>
      <c r="Z554" s="231"/>
      <c r="AA554" s="231"/>
      <c r="AB554" s="231"/>
      <c r="AC554" s="231"/>
      <c r="AD554" s="231"/>
      <c r="AE554" s="231"/>
      <c r="AF554" s="231"/>
      <c r="AG554" s="231"/>
      <c r="AH554" s="231"/>
      <c r="AI554" s="231"/>
      <c r="AJ554" s="231"/>
      <c r="AK554" s="231"/>
      <c r="AL554" s="231"/>
      <c r="AM554" s="231"/>
      <c r="AN554" s="231"/>
      <c r="AO554" s="231"/>
      <c r="AP554" s="231"/>
      <c r="AQ554" s="231"/>
      <c r="AR554" s="231"/>
      <c r="AS554" s="231"/>
      <c r="AT554" s="231"/>
      <c r="AU554" s="231"/>
      <c r="AV554" s="231"/>
      <c r="AW554" s="231"/>
      <c r="AX554" s="231"/>
      <c r="AY554" s="231"/>
      <c r="AZ554" s="231"/>
      <c r="BB554" s="406"/>
      <c r="BW554" s="231"/>
      <c r="BX554" s="231"/>
      <c r="BY554" s="231"/>
      <c r="BZ554" s="231"/>
      <c r="CA554" s="231"/>
      <c r="CB554" s="231"/>
      <c r="CC554" s="231"/>
      <c r="CD554" s="231"/>
      <c r="CE554" s="231"/>
      <c r="CF554" s="231"/>
      <c r="CG554" s="231"/>
      <c r="CH554" s="231"/>
      <c r="CI554" s="231"/>
      <c r="CJ554" s="231"/>
      <c r="CK554" s="231"/>
      <c r="CL554" s="231"/>
      <c r="CM554" s="231"/>
      <c r="CN554" s="231"/>
      <c r="CO554" s="231"/>
      <c r="CP554" s="231"/>
      <c r="CQ554" s="231"/>
      <c r="CR554" s="231"/>
      <c r="CS554" s="231"/>
      <c r="CT554" s="231"/>
      <c r="CU554" s="231"/>
      <c r="CV554" s="231"/>
      <c r="CW554" s="231"/>
      <c r="CX554" s="231"/>
      <c r="CY554" s="231"/>
      <c r="CZ554" s="231"/>
    </row>
    <row r="555" s="230" customFormat="true" ht="25.15" customHeight="true" x14ac:dyDescent="0.2">
      <c r="A555" s="406"/>
      <c r="B555" s="406"/>
      <c r="C555" s="1316"/>
      <c r="D555" s="1345"/>
      <c r="E555" s="727"/>
      <c r="F555" s="727"/>
      <c r="G555" s="727"/>
      <c r="H555" s="1345"/>
      <c r="I555" s="1345"/>
      <c r="J555" s="727"/>
      <c r="K555" s="727"/>
      <c r="L555" s="727"/>
      <c r="M555" s="1317" t="s">
        <v>282</v>
      </c>
      <c r="N555" s="1317"/>
      <c r="O555" s="725">
        <v>4.2344152163325627E-4</v>
      </c>
      <c r="P555" s="727"/>
      <c r="Q555" s="727"/>
      <c r="R555" s="231"/>
      <c r="W555" s="231"/>
      <c r="X555" s="231"/>
      <c r="Y555" s="231"/>
      <c r="Z555" s="231"/>
      <c r="AA555" s="231"/>
      <c r="AB555" s="231"/>
      <c r="AC555" s="231"/>
      <c r="AD555" s="231"/>
      <c r="AE555" s="231"/>
      <c r="AF555" s="231"/>
      <c r="AG555" s="231"/>
      <c r="AH555" s="231"/>
      <c r="AI555" s="231"/>
      <c r="AJ555" s="231"/>
      <c r="AK555" s="231"/>
      <c r="AL555" s="231"/>
      <c r="AM555" s="231"/>
      <c r="AN555" s="231"/>
      <c r="AO555" s="231"/>
      <c r="AP555" s="231"/>
      <c r="AQ555" s="231"/>
      <c r="AR555" s="231"/>
      <c r="AS555" s="231"/>
      <c r="AT555" s="231"/>
      <c r="AU555" s="231"/>
      <c r="AV555" s="231"/>
      <c r="AW555" s="231"/>
      <c r="AX555" s="231"/>
      <c r="AY555" s="231"/>
      <c r="AZ555" s="231"/>
      <c r="BB555" s="406"/>
      <c r="BW555" s="231"/>
      <c r="BX555" s="231"/>
      <c r="BY555" s="231"/>
      <c r="BZ555" s="231"/>
      <c r="CA555" s="231"/>
      <c r="CB555" s="231"/>
      <c r="CC555" s="231"/>
      <c r="CD555" s="231"/>
      <c r="CE555" s="231"/>
      <c r="CF555" s="231"/>
      <c r="CG555" s="231"/>
      <c r="CH555" s="231"/>
      <c r="CI555" s="231"/>
      <c r="CJ555" s="231"/>
      <c r="CK555" s="231"/>
      <c r="CL555" s="231"/>
      <c r="CM555" s="231"/>
      <c r="CN555" s="231"/>
      <c r="CO555" s="231"/>
      <c r="CP555" s="231"/>
      <c r="CQ555" s="231"/>
      <c r="CR555" s="231"/>
      <c r="CS555" s="231"/>
      <c r="CT555" s="231"/>
      <c r="CU555" s="231"/>
      <c r="CV555" s="231"/>
      <c r="CW555" s="231"/>
      <c r="CX555" s="231"/>
      <c r="CY555" s="231"/>
      <c r="CZ555" s="231"/>
    </row>
    <row r="556" s="230" customFormat="true" ht="25.15" customHeight="true" x14ac:dyDescent="0.2">
      <c r="A556" s="406"/>
      <c r="B556" s="406"/>
      <c r="C556" s="1316"/>
      <c r="D556" s="1345"/>
      <c r="E556" s="727"/>
      <c r="F556" s="727"/>
      <c r="G556" s="727"/>
      <c r="H556" s="1345"/>
      <c r="I556" s="1345"/>
      <c r="J556" s="727"/>
      <c r="K556" s="727"/>
      <c r="L556" s="727"/>
      <c r="M556" s="1317" t="s">
        <v>267</v>
      </c>
      <c r="N556" s="1317"/>
      <c r="O556" s="725">
        <v>8.7175152772446911E-3</v>
      </c>
      <c r="P556" s="727"/>
      <c r="Q556" s="727"/>
      <c r="R556" s="231"/>
      <c r="W556" s="231"/>
      <c r="X556" s="231"/>
      <c r="Y556" s="231"/>
      <c r="Z556" s="231"/>
      <c r="AA556" s="231"/>
      <c r="AB556" s="231"/>
      <c r="AC556" s="231"/>
      <c r="AD556" s="231"/>
      <c r="AE556" s="231"/>
      <c r="AF556" s="231"/>
      <c r="AG556" s="231"/>
      <c r="AH556" s="231"/>
      <c r="AI556" s="231"/>
      <c r="AJ556" s="231"/>
      <c r="AK556" s="231"/>
      <c r="AL556" s="231"/>
      <c r="AM556" s="231"/>
      <c r="AN556" s="231"/>
      <c r="AO556" s="231"/>
      <c r="AP556" s="231"/>
      <c r="AQ556" s="231"/>
      <c r="AR556" s="231"/>
      <c r="AS556" s="231"/>
      <c r="AT556" s="231"/>
      <c r="AU556" s="231"/>
      <c r="AV556" s="231"/>
      <c r="AW556" s="231"/>
      <c r="AX556" s="231"/>
      <c r="AY556" s="231"/>
      <c r="AZ556" s="231"/>
      <c r="BB556" s="406"/>
      <c r="BW556" s="231"/>
      <c r="BX556" s="231"/>
      <c r="BY556" s="231"/>
      <c r="BZ556" s="231"/>
      <c r="CA556" s="231"/>
      <c r="CB556" s="231"/>
      <c r="CC556" s="231"/>
      <c r="CD556" s="231"/>
      <c r="CE556" s="231"/>
      <c r="CF556" s="231"/>
      <c r="CG556" s="231"/>
      <c r="CH556" s="231"/>
      <c r="CI556" s="231"/>
      <c r="CJ556" s="231"/>
      <c r="CK556" s="231"/>
      <c r="CL556" s="231"/>
      <c r="CM556" s="231"/>
      <c r="CN556" s="231"/>
      <c r="CO556" s="231"/>
      <c r="CP556" s="231"/>
      <c r="CQ556" s="231"/>
      <c r="CR556" s="231"/>
      <c r="CS556" s="231"/>
      <c r="CT556" s="231"/>
      <c r="CU556" s="231"/>
      <c r="CV556" s="231"/>
      <c r="CW556" s="231"/>
      <c r="CX556" s="231"/>
      <c r="CY556" s="231"/>
      <c r="CZ556" s="231"/>
    </row>
    <row r="557" s="230" customFormat="true" ht="25.15" customHeight="true" x14ac:dyDescent="0.2">
      <c r="A557" s="406"/>
      <c r="B557" s="406"/>
      <c r="C557" s="1316"/>
      <c r="D557" s="1345"/>
      <c r="E557" s="727"/>
      <c r="F557" s="727"/>
      <c r="G557" s="727"/>
      <c r="H557" s="1345"/>
      <c r="I557" s="1345"/>
      <c r="J557" s="727"/>
      <c r="K557" s="727"/>
      <c r="L557" s="727"/>
      <c r="M557" s="1317" t="s">
        <v>205</v>
      </c>
      <c r="N557" s="1317"/>
      <c r="O557" s="725">
        <v>0.30858192050473388</v>
      </c>
      <c r="P557" s="727"/>
      <c r="Q557" s="727"/>
      <c r="R557" s="231"/>
      <c r="W557" s="231"/>
      <c r="X557" s="231"/>
      <c r="Y557" s="231"/>
      <c r="Z557" s="231"/>
      <c r="AA557" s="231"/>
      <c r="AB557" s="231"/>
      <c r="AC557" s="231"/>
      <c r="AD557" s="231"/>
      <c r="AE557" s="231"/>
      <c r="AF557" s="231"/>
      <c r="AG557" s="231"/>
      <c r="AH557" s="231"/>
      <c r="AI557" s="231"/>
      <c r="AJ557" s="231"/>
      <c r="AK557" s="231"/>
      <c r="AL557" s="231"/>
      <c r="AM557" s="231"/>
      <c r="AN557" s="231"/>
      <c r="AO557" s="231"/>
      <c r="AP557" s="231"/>
      <c r="AQ557" s="231"/>
      <c r="AR557" s="231"/>
      <c r="AS557" s="231"/>
      <c r="AT557" s="231"/>
      <c r="AU557" s="231"/>
      <c r="AV557" s="231"/>
      <c r="AW557" s="231"/>
      <c r="AX557" s="231"/>
      <c r="AY557" s="231"/>
      <c r="AZ557" s="231"/>
      <c r="BB557" s="406"/>
      <c r="BW557" s="231"/>
      <c r="BX557" s="231"/>
      <c r="BY557" s="231"/>
      <c r="BZ557" s="231"/>
      <c r="CA557" s="231"/>
      <c r="CB557" s="231"/>
      <c r="CC557" s="231"/>
      <c r="CD557" s="231"/>
      <c r="CE557" s="231"/>
      <c r="CF557" s="231"/>
      <c r="CG557" s="231"/>
      <c r="CH557" s="231"/>
      <c r="CI557" s="231"/>
      <c r="CJ557" s="231"/>
      <c r="CK557" s="231"/>
      <c r="CL557" s="231"/>
      <c r="CM557" s="231"/>
      <c r="CN557" s="231"/>
      <c r="CO557" s="231"/>
      <c r="CP557" s="231"/>
      <c r="CQ557" s="231"/>
      <c r="CR557" s="231"/>
      <c r="CS557" s="231"/>
      <c r="CT557" s="231"/>
      <c r="CU557" s="231"/>
      <c r="CV557" s="231"/>
      <c r="CW557" s="231"/>
      <c r="CX557" s="231"/>
      <c r="CY557" s="231"/>
      <c r="CZ557" s="231"/>
    </row>
    <row r="558" s="230" customFormat="true" ht="25.15" customHeight="true" x14ac:dyDescent="0.2">
      <c r="A558" s="406"/>
      <c r="B558" s="406"/>
      <c r="C558" s="1316"/>
      <c r="D558" s="1345"/>
      <c r="E558" s="727"/>
      <c r="F558" s="727"/>
      <c r="G558" s="727"/>
      <c r="H558" s="1345"/>
      <c r="I558" s="1345"/>
      <c r="J558" s="727"/>
      <c r="K558" s="727"/>
      <c r="L558" s="727"/>
      <c r="M558" s="1317" t="s">
        <v>212</v>
      </c>
      <c r="N558" s="1317"/>
      <c r="O558" s="725">
        <v>0.24560305238499486</v>
      </c>
      <c r="P558" s="727"/>
      <c r="Q558" s="727"/>
      <c r="R558" s="231"/>
      <c r="W558" s="231"/>
      <c r="X558" s="231"/>
      <c r="Y558" s="231"/>
      <c r="Z558" s="231"/>
      <c r="AA558" s="231"/>
      <c r="AB558" s="231"/>
      <c r="AC558" s="231"/>
      <c r="AD558" s="231"/>
      <c r="AE558" s="231"/>
      <c r="AF558" s="231"/>
      <c r="AG558" s="231"/>
      <c r="AH558" s="231"/>
      <c r="AI558" s="231"/>
      <c r="AJ558" s="231"/>
      <c r="AK558" s="231"/>
      <c r="AL558" s="231"/>
      <c r="AM558" s="231"/>
      <c r="AN558" s="231"/>
      <c r="AO558" s="231"/>
      <c r="AP558" s="231"/>
      <c r="AQ558" s="231"/>
      <c r="AR558" s="231"/>
      <c r="AS558" s="231"/>
      <c r="AT558" s="231"/>
      <c r="AU558" s="231"/>
      <c r="AV558" s="231"/>
      <c r="AW558" s="231"/>
      <c r="AX558" s="231"/>
      <c r="AY558" s="231"/>
      <c r="AZ558" s="231"/>
      <c r="BB558" s="406"/>
      <c r="BW558" s="231"/>
      <c r="BX558" s="231"/>
      <c r="BY558" s="231"/>
      <c r="BZ558" s="231"/>
      <c r="CA558" s="231"/>
      <c r="CB558" s="231"/>
      <c r="CC558" s="231"/>
      <c r="CD558" s="231"/>
      <c r="CE558" s="231"/>
      <c r="CF558" s="231"/>
      <c r="CG558" s="231"/>
      <c r="CH558" s="231"/>
      <c r="CI558" s="231"/>
      <c r="CJ558" s="231"/>
      <c r="CK558" s="231"/>
      <c r="CL558" s="231"/>
      <c r="CM558" s="231"/>
      <c r="CN558" s="231"/>
      <c r="CO558" s="231"/>
      <c r="CP558" s="231"/>
      <c r="CQ558" s="231"/>
      <c r="CR558" s="231"/>
      <c r="CS558" s="231"/>
      <c r="CT558" s="231"/>
      <c r="CU558" s="231"/>
      <c r="CV558" s="231"/>
      <c r="CW558" s="231"/>
      <c r="CX558" s="231"/>
      <c r="CY558" s="231"/>
      <c r="CZ558" s="231"/>
    </row>
    <row r="559" s="230" customFormat="true" ht="25.15" customHeight="true" x14ac:dyDescent="0.2">
      <c r="A559" s="406"/>
      <c r="B559" s="406"/>
      <c r="C559" s="1316"/>
      <c r="D559" s="1345"/>
      <c r="E559" s="727"/>
      <c r="F559" s="727"/>
      <c r="G559" s="727"/>
      <c r="H559" s="1345"/>
      <c r="I559" s="1345"/>
      <c r="J559" s="727"/>
      <c r="K559" s="727"/>
      <c r="L559" s="727"/>
      <c r="M559" s="1317" t="s">
        <v>227</v>
      </c>
      <c r="N559" s="1317"/>
      <c r="O559" s="725">
        <v>7.4085882350195101E-2</v>
      </c>
      <c r="P559" s="727"/>
      <c r="Q559" s="727"/>
      <c r="R559" s="231"/>
      <c r="W559" s="231"/>
      <c r="X559" s="231"/>
      <c r="Y559" s="231"/>
      <c r="Z559" s="231"/>
      <c r="AA559" s="231"/>
      <c r="AB559" s="231"/>
      <c r="AC559" s="231"/>
      <c r="AD559" s="231"/>
      <c r="AE559" s="231"/>
      <c r="AF559" s="231"/>
      <c r="AG559" s="231"/>
      <c r="AH559" s="231"/>
      <c r="AI559" s="231"/>
      <c r="AJ559" s="231"/>
      <c r="AK559" s="231"/>
      <c r="AL559" s="231"/>
      <c r="AM559" s="231"/>
      <c r="AN559" s="231"/>
      <c r="AO559" s="231"/>
      <c r="AP559" s="231"/>
      <c r="AQ559" s="231"/>
      <c r="AR559" s="231"/>
      <c r="AS559" s="231"/>
      <c r="AT559" s="231"/>
      <c r="AU559" s="231"/>
      <c r="AV559" s="231"/>
      <c r="AW559" s="231"/>
      <c r="AX559" s="231"/>
      <c r="AY559" s="231"/>
      <c r="AZ559" s="231"/>
      <c r="BB559" s="406"/>
      <c r="BW559" s="231"/>
      <c r="BX559" s="231"/>
      <c r="BY559" s="231"/>
      <c r="BZ559" s="231"/>
      <c r="CA559" s="231"/>
      <c r="CB559" s="231"/>
      <c r="CC559" s="231"/>
      <c r="CD559" s="231"/>
      <c r="CE559" s="231"/>
      <c r="CF559" s="231"/>
      <c r="CG559" s="231"/>
      <c r="CH559" s="231"/>
      <c r="CI559" s="231"/>
      <c r="CJ559" s="231"/>
      <c r="CK559" s="231"/>
      <c r="CL559" s="231"/>
      <c r="CM559" s="231"/>
      <c r="CN559" s="231"/>
      <c r="CO559" s="231"/>
      <c r="CP559" s="231"/>
      <c r="CQ559" s="231"/>
      <c r="CR559" s="231"/>
      <c r="CS559" s="231"/>
      <c r="CT559" s="231"/>
      <c r="CU559" s="231"/>
      <c r="CV559" s="231"/>
      <c r="CW559" s="231"/>
      <c r="CX559" s="231"/>
      <c r="CY559" s="231"/>
      <c r="CZ559" s="231"/>
    </row>
    <row r="560" s="230" customFormat="true" ht="25.15" customHeight="true" x14ac:dyDescent="0.2">
      <c r="A560" s="406"/>
      <c r="B560" s="406"/>
      <c r="C560" s="1316"/>
      <c r="D560" s="1345"/>
      <c r="E560" s="727"/>
      <c r="F560" s="727"/>
      <c r="G560" s="727"/>
      <c r="H560" s="1345"/>
      <c r="I560" s="1345"/>
      <c r="J560" s="727"/>
      <c r="K560" s="727"/>
      <c r="L560" s="727"/>
      <c r="M560" s="1317" t="s">
        <v>247</v>
      </c>
      <c r="N560" s="1317"/>
      <c r="O560" s="725">
        <v>8.6705347127492508E-3</v>
      </c>
      <c r="P560" s="727"/>
      <c r="Q560" s="727"/>
      <c r="R560" s="231"/>
      <c r="W560" s="231"/>
      <c r="X560" s="231"/>
      <c r="Y560" s="231"/>
      <c r="Z560" s="231"/>
      <c r="AA560" s="231"/>
      <c r="AB560" s="231"/>
      <c r="AC560" s="231"/>
      <c r="AD560" s="231"/>
      <c r="AE560" s="231"/>
      <c r="AF560" s="231"/>
      <c r="AG560" s="231"/>
      <c r="AH560" s="231"/>
      <c r="AI560" s="231"/>
      <c r="AJ560" s="231"/>
      <c r="AK560" s="231"/>
      <c r="AL560" s="231"/>
      <c r="AM560" s="231"/>
      <c r="AN560" s="231"/>
      <c r="AO560" s="231"/>
      <c r="AP560" s="231"/>
      <c r="AQ560" s="231"/>
      <c r="AR560" s="231"/>
      <c r="AS560" s="231"/>
      <c r="AT560" s="231"/>
      <c r="AU560" s="231"/>
      <c r="AV560" s="231"/>
      <c r="AW560" s="231"/>
      <c r="AX560" s="231"/>
      <c r="AY560" s="231"/>
      <c r="AZ560" s="231"/>
      <c r="BB560" s="406"/>
      <c r="BW560" s="231"/>
      <c r="BX560" s="231"/>
      <c r="BY560" s="231"/>
      <c r="BZ560" s="231"/>
      <c r="CA560" s="231"/>
      <c r="CB560" s="231"/>
      <c r="CC560" s="231"/>
      <c r="CD560" s="231"/>
      <c r="CE560" s="231"/>
      <c r="CF560" s="231"/>
      <c r="CG560" s="231"/>
      <c r="CH560" s="231"/>
      <c r="CI560" s="231"/>
      <c r="CJ560" s="231"/>
      <c r="CK560" s="231"/>
      <c r="CL560" s="231"/>
      <c r="CM560" s="231"/>
      <c r="CN560" s="231"/>
      <c r="CO560" s="231"/>
      <c r="CP560" s="231"/>
      <c r="CQ560" s="231"/>
      <c r="CR560" s="231"/>
      <c r="CS560" s="231"/>
      <c r="CT560" s="231"/>
      <c r="CU560" s="231"/>
      <c r="CV560" s="231"/>
      <c r="CW560" s="231"/>
      <c r="CX560" s="231"/>
      <c r="CY560" s="231"/>
      <c r="CZ560" s="231"/>
    </row>
    <row r="561" s="230" customFormat="true" ht="25.15" customHeight="true" x14ac:dyDescent="0.2">
      <c r="A561" s="406"/>
      <c r="B561" s="406"/>
      <c r="C561" s="1316"/>
      <c r="D561" s="1345"/>
      <c r="E561" s="727"/>
      <c r="F561" s="727"/>
      <c r="G561" s="727"/>
      <c r="H561" s="1345"/>
      <c r="I561" s="1345"/>
      <c r="J561" s="727"/>
      <c r="K561" s="727"/>
      <c r="L561" s="727"/>
      <c r="M561" s="1317" t="s">
        <v>197</v>
      </c>
      <c r="N561" s="1317"/>
      <c r="O561" s="725">
        <v>0.52943442717203359</v>
      </c>
      <c r="P561" s="727"/>
      <c r="Q561" s="727"/>
      <c r="R561" s="231"/>
      <c r="W561" s="231"/>
      <c r="X561" s="231"/>
      <c r="Y561" s="231"/>
      <c r="Z561" s="231"/>
      <c r="AA561" s="231"/>
      <c r="AB561" s="231"/>
      <c r="AC561" s="231"/>
      <c r="AD561" s="231"/>
      <c r="AE561" s="231"/>
      <c r="AF561" s="231"/>
      <c r="AG561" s="231"/>
      <c r="AH561" s="231"/>
      <c r="AI561" s="231"/>
      <c r="AJ561" s="231"/>
      <c r="AK561" s="231"/>
      <c r="AL561" s="231"/>
      <c r="AM561" s="231"/>
      <c r="AN561" s="231"/>
      <c r="AO561" s="231"/>
      <c r="AP561" s="231"/>
      <c r="AQ561" s="231"/>
      <c r="AR561" s="231"/>
      <c r="AS561" s="231"/>
      <c r="AT561" s="231"/>
      <c r="AU561" s="231"/>
      <c r="AV561" s="231"/>
      <c r="AW561" s="231"/>
      <c r="AX561" s="231"/>
      <c r="AY561" s="231"/>
      <c r="AZ561" s="231"/>
      <c r="BB561" s="406"/>
      <c r="BW561" s="231"/>
      <c r="BX561" s="231"/>
      <c r="BY561" s="231"/>
      <c r="BZ561" s="231"/>
      <c r="CA561" s="231"/>
      <c r="CB561" s="231"/>
      <c r="CC561" s="231"/>
      <c r="CD561" s="231"/>
      <c r="CE561" s="231"/>
      <c r="CF561" s="231"/>
      <c r="CG561" s="231"/>
      <c r="CH561" s="231"/>
      <c r="CI561" s="231"/>
      <c r="CJ561" s="231"/>
      <c r="CK561" s="231"/>
      <c r="CL561" s="231"/>
      <c r="CM561" s="231"/>
      <c r="CN561" s="231"/>
      <c r="CO561" s="231"/>
      <c r="CP561" s="231"/>
      <c r="CQ561" s="231"/>
      <c r="CR561" s="231"/>
      <c r="CS561" s="231"/>
      <c r="CT561" s="231"/>
      <c r="CU561" s="231"/>
      <c r="CV561" s="231"/>
      <c r="CW561" s="231"/>
      <c r="CX561" s="231"/>
      <c r="CY561" s="231"/>
      <c r="CZ561" s="231"/>
    </row>
    <row r="562" s="230" customFormat="true" ht="25.15" customHeight="true" x14ac:dyDescent="0.2">
      <c r="A562" s="406"/>
      <c r="B562" s="406"/>
      <c r="C562" s="1316"/>
      <c r="D562" s="1345"/>
      <c r="E562" s="727"/>
      <c r="F562" s="727"/>
      <c r="G562" s="727"/>
      <c r="H562" s="1345"/>
      <c r="I562" s="1345"/>
      <c r="J562" s="727"/>
      <c r="K562" s="727"/>
      <c r="L562" s="727"/>
      <c r="M562" s="1317" t="s">
        <v>204</v>
      </c>
      <c r="N562" s="1317"/>
      <c r="O562" s="725">
        <v>0.38487329116490421</v>
      </c>
      <c r="P562" s="727"/>
      <c r="Q562" s="727"/>
      <c r="R562" s="231"/>
      <c r="W562" s="231"/>
      <c r="X562" s="231"/>
      <c r="Y562" s="231"/>
      <c r="Z562" s="231"/>
      <c r="AA562" s="231"/>
      <c r="AB562" s="231"/>
      <c r="AC562" s="231"/>
      <c r="AD562" s="231"/>
      <c r="AE562" s="231"/>
      <c r="AF562" s="231"/>
      <c r="AG562" s="231"/>
      <c r="AH562" s="231"/>
      <c r="AI562" s="231"/>
      <c r="AJ562" s="231"/>
      <c r="AK562" s="231"/>
      <c r="AL562" s="231"/>
      <c r="AM562" s="231"/>
      <c r="AN562" s="231"/>
      <c r="AO562" s="231"/>
      <c r="AP562" s="231"/>
      <c r="AQ562" s="231"/>
      <c r="AR562" s="231"/>
      <c r="AS562" s="231"/>
      <c r="AT562" s="231"/>
      <c r="AU562" s="231"/>
      <c r="AV562" s="231"/>
      <c r="AW562" s="231"/>
      <c r="AX562" s="231"/>
      <c r="AY562" s="231"/>
      <c r="AZ562" s="231"/>
      <c r="BB562" s="406"/>
      <c r="BW562" s="231"/>
      <c r="BX562" s="231"/>
      <c r="BY562" s="231"/>
      <c r="BZ562" s="231"/>
      <c r="CA562" s="231"/>
      <c r="CB562" s="231"/>
      <c r="CC562" s="231"/>
      <c r="CD562" s="231"/>
      <c r="CE562" s="231"/>
      <c r="CF562" s="231"/>
      <c r="CG562" s="231"/>
      <c r="CH562" s="231"/>
      <c r="CI562" s="231"/>
      <c r="CJ562" s="231"/>
      <c r="CK562" s="231"/>
      <c r="CL562" s="231"/>
      <c r="CM562" s="231"/>
      <c r="CN562" s="231"/>
      <c r="CO562" s="231"/>
      <c r="CP562" s="231"/>
      <c r="CQ562" s="231"/>
      <c r="CR562" s="231"/>
      <c r="CS562" s="231"/>
      <c r="CT562" s="231"/>
      <c r="CU562" s="231"/>
      <c r="CV562" s="231"/>
      <c r="CW562" s="231"/>
      <c r="CX562" s="231"/>
      <c r="CY562" s="231"/>
      <c r="CZ562" s="231"/>
    </row>
    <row r="563" s="230" customFormat="true" ht="25.15" customHeight="true" x14ac:dyDescent="0.2">
      <c r="A563" s="406"/>
      <c r="B563" s="406"/>
      <c r="C563" s="1316"/>
      <c r="D563" s="1345"/>
      <c r="E563" s="727"/>
      <c r="F563" s="727"/>
      <c r="G563" s="727"/>
      <c r="H563" s="1345"/>
      <c r="I563" s="1345"/>
      <c r="J563" s="727"/>
      <c r="K563" s="727"/>
      <c r="L563" s="727"/>
      <c r="M563" s="1317" t="s">
        <v>255</v>
      </c>
      <c r="N563" s="1317"/>
      <c r="O563" s="725">
        <v>1.7018187723891767E-2</v>
      </c>
      <c r="P563" s="727"/>
      <c r="Q563" s="727"/>
      <c r="R563" s="231"/>
      <c r="W563" s="231"/>
      <c r="X563" s="231"/>
      <c r="Y563" s="231"/>
      <c r="Z563" s="231"/>
      <c r="AA563" s="231"/>
      <c r="AB563" s="231"/>
      <c r="AC563" s="231"/>
      <c r="AD563" s="231"/>
      <c r="AE563" s="231"/>
      <c r="AF563" s="231"/>
      <c r="AG563" s="231"/>
      <c r="AH563" s="231"/>
      <c r="AI563" s="231"/>
      <c r="AJ563" s="231"/>
      <c r="AK563" s="231"/>
      <c r="AL563" s="231"/>
      <c r="AM563" s="231"/>
      <c r="AN563" s="231"/>
      <c r="AO563" s="231"/>
      <c r="AP563" s="231"/>
      <c r="AQ563" s="231"/>
      <c r="AR563" s="231"/>
      <c r="AS563" s="231"/>
      <c r="AT563" s="231"/>
      <c r="AU563" s="231"/>
      <c r="AV563" s="231"/>
      <c r="AW563" s="231"/>
      <c r="AX563" s="231"/>
      <c r="AY563" s="231"/>
      <c r="AZ563" s="231"/>
      <c r="BB563" s="406"/>
      <c r="BW563" s="231"/>
      <c r="BX563" s="231"/>
      <c r="BY563" s="231"/>
      <c r="BZ563" s="231"/>
      <c r="CA563" s="231"/>
      <c r="CB563" s="231"/>
      <c r="CC563" s="231"/>
      <c r="CD563" s="231"/>
      <c r="CE563" s="231"/>
      <c r="CF563" s="231"/>
      <c r="CG563" s="231"/>
      <c r="CH563" s="231"/>
      <c r="CI563" s="231"/>
      <c r="CJ563" s="231"/>
      <c r="CK563" s="231"/>
      <c r="CL563" s="231"/>
      <c r="CM563" s="231"/>
      <c r="CN563" s="231"/>
      <c r="CO563" s="231"/>
      <c r="CP563" s="231"/>
      <c r="CQ563" s="231"/>
      <c r="CR563" s="231"/>
      <c r="CS563" s="231"/>
      <c r="CT563" s="231"/>
      <c r="CU563" s="231"/>
      <c r="CV563" s="231"/>
      <c r="CW563" s="231"/>
      <c r="CX563" s="231"/>
      <c r="CY563" s="231"/>
      <c r="CZ563" s="231"/>
    </row>
    <row r="564" s="230" customFormat="true" ht="25.15" customHeight="true" x14ac:dyDescent="0.2">
      <c r="A564" s="406"/>
      <c r="B564" s="406"/>
      <c r="C564" s="1316"/>
      <c r="D564" s="1345"/>
      <c r="E564" s="727"/>
      <c r="F564" s="727"/>
      <c r="G564" s="727"/>
      <c r="H564" s="1345"/>
      <c r="I564" s="1345"/>
      <c r="J564" s="727"/>
      <c r="K564" s="727"/>
      <c r="L564" s="727"/>
      <c r="M564" s="1317" t="s">
        <v>220</v>
      </c>
      <c r="N564" s="1317"/>
      <c r="O564" s="725">
        <v>7.235763990167976E-2</v>
      </c>
      <c r="P564" s="727"/>
      <c r="Q564" s="727"/>
      <c r="R564" s="231"/>
      <c r="W564" s="231"/>
      <c r="X564" s="231"/>
      <c r="Y564" s="231"/>
      <c r="Z564" s="231"/>
      <c r="AA564" s="231"/>
      <c r="AB564" s="231"/>
      <c r="AC564" s="231"/>
      <c r="AD564" s="231"/>
      <c r="AE564" s="231"/>
      <c r="AF564" s="231"/>
      <c r="AG564" s="231"/>
      <c r="AH564" s="231"/>
      <c r="AI564" s="231"/>
      <c r="AJ564" s="231"/>
      <c r="AK564" s="231"/>
      <c r="AL564" s="231"/>
      <c r="AM564" s="231"/>
      <c r="AN564" s="231"/>
      <c r="AO564" s="231"/>
      <c r="AP564" s="231"/>
      <c r="AQ564" s="231"/>
      <c r="AR564" s="231"/>
      <c r="AS564" s="231"/>
      <c r="AT564" s="231"/>
      <c r="AU564" s="231"/>
      <c r="AV564" s="231"/>
      <c r="AW564" s="231"/>
      <c r="AX564" s="231"/>
      <c r="AY564" s="231"/>
      <c r="AZ564" s="231"/>
      <c r="BB564" s="406"/>
      <c r="BW564" s="231"/>
      <c r="BX564" s="231"/>
      <c r="BY564" s="231"/>
      <c r="BZ564" s="231"/>
      <c r="CA564" s="231"/>
      <c r="CB564" s="231"/>
      <c r="CC564" s="231"/>
      <c r="CD564" s="231"/>
      <c r="CE564" s="231"/>
      <c r="CF564" s="231"/>
      <c r="CG564" s="231"/>
      <c r="CH564" s="231"/>
      <c r="CI564" s="231"/>
      <c r="CJ564" s="231"/>
      <c r="CK564" s="231"/>
      <c r="CL564" s="231"/>
      <c r="CM564" s="231"/>
      <c r="CN564" s="231"/>
      <c r="CO564" s="231"/>
      <c r="CP564" s="231"/>
      <c r="CQ564" s="231"/>
      <c r="CR564" s="231"/>
      <c r="CS564" s="231"/>
      <c r="CT564" s="231"/>
      <c r="CU564" s="231"/>
      <c r="CV564" s="231"/>
      <c r="CW564" s="231"/>
      <c r="CX564" s="231"/>
      <c r="CY564" s="231"/>
      <c r="CZ564" s="231"/>
    </row>
    <row r="565" s="230" customFormat="true" ht="25.15" customHeight="true" x14ac:dyDescent="0.2">
      <c r="A565" s="406"/>
      <c r="B565" s="406"/>
      <c r="C565" s="1316"/>
      <c r="D565" s="1345"/>
      <c r="E565" s="727"/>
      <c r="F565" s="727"/>
      <c r="G565" s="727"/>
      <c r="H565" s="1345"/>
      <c r="I565" s="1345"/>
      <c r="J565" s="727"/>
      <c r="K565" s="727"/>
      <c r="L565" s="727"/>
      <c r="M565" s="1317" t="s">
        <v>276</v>
      </c>
      <c r="N565" s="1317"/>
      <c r="O565" s="725">
        <v>3.4908918512980857E-3</v>
      </c>
      <c r="P565" s="727"/>
      <c r="Q565" s="727"/>
      <c r="R565" s="231"/>
      <c r="W565" s="231"/>
      <c r="X565" s="231"/>
      <c r="Y565" s="231"/>
      <c r="Z565" s="231"/>
      <c r="AA565" s="231"/>
      <c r="AB565" s="231"/>
      <c r="AC565" s="231"/>
      <c r="AD565" s="231"/>
      <c r="AE565" s="231"/>
      <c r="AF565" s="231"/>
      <c r="AG565" s="231"/>
      <c r="AH565" s="231"/>
      <c r="AI565" s="231"/>
      <c r="AJ565" s="231"/>
      <c r="AK565" s="231"/>
      <c r="AL565" s="231"/>
      <c r="AM565" s="231"/>
      <c r="AN565" s="231"/>
      <c r="AO565" s="231"/>
      <c r="AP565" s="231"/>
      <c r="AQ565" s="231"/>
      <c r="AR565" s="231"/>
      <c r="AS565" s="231"/>
      <c r="AT565" s="231"/>
      <c r="AU565" s="231"/>
      <c r="AV565" s="231"/>
      <c r="AW565" s="231"/>
      <c r="AX565" s="231"/>
      <c r="AY565" s="231"/>
      <c r="AZ565" s="231"/>
      <c r="BB565" s="406"/>
      <c r="BW565" s="231"/>
      <c r="BX565" s="231"/>
      <c r="BY565" s="231"/>
      <c r="BZ565" s="231"/>
      <c r="CA565" s="231"/>
      <c r="CB565" s="231"/>
      <c r="CC565" s="231"/>
      <c r="CD565" s="231"/>
      <c r="CE565" s="231"/>
      <c r="CF565" s="231"/>
      <c r="CG565" s="231"/>
      <c r="CH565" s="231"/>
      <c r="CI565" s="231"/>
      <c r="CJ565" s="231"/>
      <c r="CK565" s="231"/>
      <c r="CL565" s="231"/>
      <c r="CM565" s="231"/>
      <c r="CN565" s="231"/>
      <c r="CO565" s="231"/>
      <c r="CP565" s="231"/>
      <c r="CQ565" s="231"/>
      <c r="CR565" s="231"/>
      <c r="CS565" s="231"/>
      <c r="CT565" s="231"/>
      <c r="CU565" s="231"/>
      <c r="CV565" s="231"/>
      <c r="CW565" s="231"/>
      <c r="CX565" s="231"/>
      <c r="CY565" s="231"/>
      <c r="CZ565" s="231"/>
    </row>
    <row r="566" s="230" customFormat="true" ht="25.15" customHeight="true" x14ac:dyDescent="0.2">
      <c r="A566" s="406"/>
      <c r="B566" s="406"/>
      <c r="C566" s="1316"/>
      <c r="D566" s="1345"/>
      <c r="E566" s="727"/>
      <c r="F566" s="727"/>
      <c r="G566" s="727"/>
      <c r="H566" s="1345"/>
      <c r="I566" s="1345"/>
      <c r="J566" s="727"/>
      <c r="K566" s="727"/>
      <c r="L566" s="727"/>
      <c r="M566" s="1317" t="s">
        <v>270</v>
      </c>
      <c r="N566" s="1317"/>
      <c r="O566" s="725">
        <v>5.3040762084363893E-3</v>
      </c>
      <c r="P566" s="727"/>
      <c r="Q566" s="727"/>
      <c r="R566" s="231"/>
      <c r="W566" s="231"/>
      <c r="X566" s="231"/>
      <c r="Y566" s="231"/>
      <c r="Z566" s="231"/>
      <c r="AA566" s="231"/>
      <c r="AB566" s="231"/>
      <c r="AC566" s="231"/>
      <c r="AD566" s="231"/>
      <c r="AE566" s="231"/>
      <c r="AF566" s="231"/>
      <c r="AG566" s="231"/>
      <c r="AH566" s="231"/>
      <c r="AI566" s="231"/>
      <c r="AJ566" s="231"/>
      <c r="AK566" s="231"/>
      <c r="AL566" s="231"/>
      <c r="AM566" s="231"/>
      <c r="AN566" s="231"/>
      <c r="AO566" s="231"/>
      <c r="AP566" s="231"/>
      <c r="AQ566" s="231"/>
      <c r="AR566" s="231"/>
      <c r="AS566" s="231"/>
      <c r="AT566" s="231"/>
      <c r="AU566" s="231"/>
      <c r="AV566" s="231"/>
      <c r="AW566" s="231"/>
      <c r="AX566" s="231"/>
      <c r="AY566" s="231"/>
      <c r="AZ566" s="231"/>
      <c r="BB566" s="406"/>
      <c r="BW566" s="231"/>
      <c r="BX566" s="231"/>
      <c r="BY566" s="231"/>
      <c r="BZ566" s="231"/>
      <c r="CA566" s="231"/>
      <c r="CB566" s="231"/>
      <c r="CC566" s="231"/>
      <c r="CD566" s="231"/>
      <c r="CE566" s="231"/>
      <c r="CF566" s="231"/>
      <c r="CG566" s="231"/>
      <c r="CH566" s="231"/>
      <c r="CI566" s="231"/>
      <c r="CJ566" s="231"/>
      <c r="CK566" s="231"/>
      <c r="CL566" s="231"/>
      <c r="CM566" s="231"/>
      <c r="CN566" s="231"/>
      <c r="CO566" s="231"/>
      <c r="CP566" s="231"/>
      <c r="CQ566" s="231"/>
      <c r="CR566" s="231"/>
      <c r="CS566" s="231"/>
      <c r="CT566" s="231"/>
      <c r="CU566" s="231"/>
      <c r="CV566" s="231"/>
      <c r="CW566" s="231"/>
      <c r="CX566" s="231"/>
      <c r="CY566" s="231"/>
      <c r="CZ566" s="231"/>
    </row>
    <row r="567" s="230" customFormat="true" ht="25.15" customHeight="true" x14ac:dyDescent="0.2">
      <c r="A567" s="406"/>
      <c r="B567" s="406"/>
      <c r="C567" s="1316"/>
      <c r="D567" s="1345"/>
      <c r="E567" s="727"/>
      <c r="F567" s="727"/>
      <c r="G567" s="727"/>
      <c r="H567" s="1345"/>
      <c r="I567" s="1345"/>
      <c r="J567" s="727"/>
      <c r="K567" s="727"/>
      <c r="L567" s="727"/>
      <c r="M567" s="1317" t="s">
        <v>194</v>
      </c>
      <c r="N567" s="1317"/>
      <c r="O567" s="725">
        <v>8.5866993617837761E-4</v>
      </c>
      <c r="P567" s="727"/>
      <c r="Q567" s="727"/>
      <c r="R567" s="231"/>
      <c r="W567" s="231"/>
      <c r="X567" s="231"/>
      <c r="Y567" s="231"/>
      <c r="Z567" s="231"/>
      <c r="AA567" s="231"/>
      <c r="AB567" s="231"/>
      <c r="AC567" s="231"/>
      <c r="AD567" s="231"/>
      <c r="AE567" s="231"/>
      <c r="AF567" s="231"/>
      <c r="AG567" s="231"/>
      <c r="AH567" s="231"/>
      <c r="AI567" s="231"/>
      <c r="AJ567" s="231"/>
      <c r="AK567" s="231"/>
      <c r="AL567" s="231"/>
      <c r="AM567" s="231"/>
      <c r="AN567" s="231"/>
      <c r="AO567" s="231"/>
      <c r="AP567" s="231"/>
      <c r="AQ567" s="231"/>
      <c r="AR567" s="231"/>
      <c r="AS567" s="231"/>
      <c r="AT567" s="231"/>
      <c r="AU567" s="231"/>
      <c r="AV567" s="231"/>
      <c r="AW567" s="231"/>
      <c r="AX567" s="231"/>
      <c r="AY567" s="231"/>
      <c r="AZ567" s="231"/>
      <c r="BB567" s="406"/>
      <c r="BW567" s="231"/>
      <c r="BX567" s="231"/>
      <c r="BY567" s="231"/>
      <c r="BZ567" s="231"/>
      <c r="CA567" s="231"/>
      <c r="CB567" s="231"/>
      <c r="CC567" s="231"/>
      <c r="CD567" s="231"/>
      <c r="CE567" s="231"/>
      <c r="CF567" s="231"/>
      <c r="CG567" s="231"/>
      <c r="CH567" s="231"/>
      <c r="CI567" s="231"/>
      <c r="CJ567" s="231"/>
      <c r="CK567" s="231"/>
      <c r="CL567" s="231"/>
      <c r="CM567" s="231"/>
      <c r="CN567" s="231"/>
      <c r="CO567" s="231"/>
      <c r="CP567" s="231"/>
      <c r="CQ567" s="231"/>
      <c r="CR567" s="231"/>
      <c r="CS567" s="231"/>
      <c r="CT567" s="231"/>
      <c r="CU567" s="231"/>
      <c r="CV567" s="231"/>
      <c r="CW567" s="231"/>
      <c r="CX567" s="231"/>
      <c r="CY567" s="231"/>
      <c r="CZ567" s="231"/>
    </row>
    <row r="568" s="230" customFormat="true" ht="25.15" customHeight="true" x14ac:dyDescent="0.2">
      <c r="A568" s="406"/>
      <c r="B568" s="406"/>
      <c r="C568" s="1316"/>
      <c r="D568" s="1345"/>
      <c r="E568" s="727"/>
      <c r="F568" s="727"/>
      <c r="G568" s="727"/>
      <c r="H568" s="1345"/>
      <c r="I568" s="1345"/>
      <c r="J568" s="727"/>
      <c r="K568" s="727"/>
      <c r="L568" s="727"/>
      <c r="M568" s="1317" t="s">
        <v>214</v>
      </c>
      <c r="N568" s="1317"/>
      <c r="O568" s="725">
        <v>1.4384360040547564E-2</v>
      </c>
      <c r="P568" s="727"/>
      <c r="Q568" s="727"/>
      <c r="R568" s="231"/>
      <c r="W568" s="231"/>
      <c r="X568" s="231"/>
      <c r="Y568" s="231"/>
      <c r="Z568" s="231"/>
      <c r="AA568" s="231"/>
      <c r="AB568" s="231"/>
      <c r="AC568" s="231"/>
      <c r="AD568" s="231"/>
      <c r="AE568" s="231"/>
      <c r="AF568" s="231"/>
      <c r="AG568" s="231"/>
      <c r="AH568" s="231"/>
      <c r="AI568" s="231"/>
      <c r="AJ568" s="231"/>
      <c r="AK568" s="231"/>
      <c r="AL568" s="231"/>
      <c r="AM568" s="231"/>
      <c r="AN568" s="231"/>
      <c r="AO568" s="231"/>
      <c r="AP568" s="231"/>
      <c r="AQ568" s="231"/>
      <c r="AR568" s="231"/>
      <c r="AS568" s="231"/>
      <c r="AT568" s="231"/>
      <c r="AU568" s="231"/>
      <c r="AV568" s="231"/>
      <c r="AW568" s="231"/>
      <c r="AX568" s="231"/>
      <c r="AY568" s="231"/>
      <c r="AZ568" s="231"/>
      <c r="BB568" s="406"/>
      <c r="BW568" s="231"/>
      <c r="BX568" s="231"/>
      <c r="BY568" s="231"/>
      <c r="BZ568" s="231"/>
      <c r="CA568" s="231"/>
      <c r="CB568" s="231"/>
      <c r="CC568" s="231"/>
      <c r="CD568" s="231"/>
      <c r="CE568" s="231"/>
      <c r="CF568" s="231"/>
      <c r="CG568" s="231"/>
      <c r="CH568" s="231"/>
      <c r="CI568" s="231"/>
      <c r="CJ568" s="231"/>
      <c r="CK568" s="231"/>
      <c r="CL568" s="231"/>
      <c r="CM568" s="231"/>
      <c r="CN568" s="231"/>
      <c r="CO568" s="231"/>
      <c r="CP568" s="231"/>
      <c r="CQ568" s="231"/>
      <c r="CR568" s="231"/>
      <c r="CS568" s="231"/>
      <c r="CT568" s="231"/>
      <c r="CU568" s="231"/>
      <c r="CV568" s="231"/>
      <c r="CW568" s="231"/>
      <c r="CX568" s="231"/>
      <c r="CY568" s="231"/>
      <c r="CZ568" s="231"/>
    </row>
    <row r="569" s="230" customFormat="true" ht="25.15" customHeight="true" x14ac:dyDescent="0.2">
      <c r="A569" s="406"/>
      <c r="B569" s="406"/>
      <c r="C569" s="1316"/>
      <c r="D569" s="1345"/>
      <c r="E569" s="727"/>
      <c r="F569" s="727"/>
      <c r="G569" s="727"/>
      <c r="H569" s="1345"/>
      <c r="I569" s="1345"/>
      <c r="J569" s="727"/>
      <c r="K569" s="727"/>
      <c r="L569" s="727"/>
      <c r="M569" s="1317" t="s">
        <v>261</v>
      </c>
      <c r="N569" s="1317"/>
      <c r="O569" s="732">
        <v>2.6864568135262011E-3</v>
      </c>
      <c r="P569" s="727"/>
      <c r="Q569" s="727"/>
      <c r="R569" s="231"/>
      <c r="W569" s="231"/>
      <c r="X569" s="231"/>
      <c r="Y569" s="231"/>
      <c r="Z569" s="231"/>
      <c r="AA569" s="231"/>
      <c r="AB569" s="231"/>
      <c r="AC569" s="231"/>
      <c r="AD569" s="231"/>
      <c r="AE569" s="231"/>
      <c r="AF569" s="231"/>
      <c r="AG569" s="231"/>
      <c r="AH569" s="231"/>
      <c r="AI569" s="231"/>
      <c r="AJ569" s="231"/>
      <c r="AK569" s="231"/>
      <c r="AL569" s="231"/>
      <c r="AM569" s="231"/>
      <c r="AN569" s="231"/>
      <c r="AO569" s="231"/>
      <c r="AP569" s="231"/>
      <c r="AQ569" s="231"/>
      <c r="AR569" s="231"/>
      <c r="AS569" s="231"/>
      <c r="AT569" s="231"/>
      <c r="AU569" s="231"/>
      <c r="AV569" s="231"/>
      <c r="AW569" s="231"/>
      <c r="AX569" s="231"/>
      <c r="AY569" s="231"/>
      <c r="AZ569" s="231"/>
      <c r="BB569" s="406"/>
      <c r="BW569" s="231"/>
      <c r="BX569" s="231"/>
      <c r="BY569" s="231"/>
      <c r="BZ569" s="231"/>
      <c r="CA569" s="231"/>
      <c r="CB569" s="231"/>
      <c r="CC569" s="231"/>
      <c r="CD569" s="231"/>
      <c r="CE569" s="231"/>
      <c r="CF569" s="231"/>
      <c r="CG569" s="231"/>
      <c r="CH569" s="231"/>
      <c r="CI569" s="231"/>
      <c r="CJ569" s="231"/>
      <c r="CK569" s="231"/>
      <c r="CL569" s="231"/>
      <c r="CM569" s="231"/>
      <c r="CN569" s="231"/>
      <c r="CO569" s="231"/>
      <c r="CP569" s="231"/>
      <c r="CQ569" s="231"/>
      <c r="CR569" s="231"/>
      <c r="CS569" s="231"/>
      <c r="CT569" s="231"/>
      <c r="CU569" s="231"/>
      <c r="CV569" s="231"/>
      <c r="CW569" s="231"/>
      <c r="CX569" s="231"/>
      <c r="CY569" s="231"/>
      <c r="CZ569" s="231"/>
    </row>
    <row r="570" s="230" customFormat="true" ht="25.15" customHeight="true" x14ac:dyDescent="0.2">
      <c r="A570" s="406"/>
      <c r="B570" s="406"/>
      <c r="C570" s="1316"/>
      <c r="D570" s="1345"/>
      <c r="E570" s="727"/>
      <c r="F570" s="727"/>
      <c r="G570" s="727"/>
      <c r="H570" s="1345"/>
      <c r="I570" s="1345"/>
      <c r="J570" s="727"/>
      <c r="K570" s="727"/>
      <c r="L570" s="727"/>
      <c r="M570" s="1345"/>
      <c r="N570" s="1345"/>
      <c r="O570" s="727"/>
      <c r="P570" s="727"/>
      <c r="Q570" s="727"/>
      <c r="R570" s="231"/>
      <c r="W570" s="231"/>
      <c r="X570" s="231"/>
      <c r="Y570" s="231"/>
      <c r="Z570" s="231"/>
      <c r="AA570" s="231"/>
      <c r="AB570" s="231"/>
      <c r="AC570" s="231"/>
      <c r="AD570" s="231"/>
      <c r="AE570" s="231"/>
      <c r="AF570" s="231"/>
      <c r="AG570" s="231"/>
      <c r="AH570" s="231"/>
      <c r="AI570" s="231"/>
      <c r="AJ570" s="231"/>
      <c r="AK570" s="231"/>
      <c r="AL570" s="231"/>
      <c r="AM570" s="231"/>
      <c r="AN570" s="231"/>
      <c r="AO570" s="231"/>
      <c r="AP570" s="231"/>
      <c r="AQ570" s="231"/>
      <c r="AR570" s="231"/>
      <c r="AS570" s="231"/>
      <c r="AT570" s="231"/>
      <c r="AU570" s="231"/>
      <c r="AV570" s="231"/>
      <c r="AW570" s="231"/>
      <c r="AX570" s="231"/>
      <c r="AY570" s="231"/>
      <c r="AZ570" s="231"/>
      <c r="BB570" s="406"/>
      <c r="BW570" s="231"/>
      <c r="BX570" s="231"/>
      <c r="BY570" s="231"/>
      <c r="BZ570" s="231"/>
      <c r="CA570" s="231"/>
      <c r="CB570" s="231"/>
      <c r="CC570" s="231"/>
      <c r="CD570" s="231"/>
      <c r="CE570" s="231"/>
      <c r="CF570" s="231"/>
      <c r="CG570" s="231"/>
      <c r="CH570" s="231"/>
      <c r="CI570" s="231"/>
      <c r="CJ570" s="231"/>
      <c r="CK570" s="231"/>
      <c r="CL570" s="231"/>
      <c r="CM570" s="231"/>
      <c r="CN570" s="231"/>
      <c r="CO570" s="231"/>
      <c r="CP570" s="231"/>
      <c r="CQ570" s="231"/>
      <c r="CR570" s="231"/>
      <c r="CS570" s="231"/>
      <c r="CT570" s="231"/>
      <c r="CU570" s="231"/>
      <c r="CV570" s="231"/>
      <c r="CW570" s="231"/>
      <c r="CX570" s="231"/>
      <c r="CY570" s="231"/>
      <c r="CZ570" s="231"/>
    </row>
    <row r="571" s="230" customFormat="true" ht="25.15" customHeight="true" x14ac:dyDescent="0.2">
      <c r="A571" s="406"/>
      <c r="B571" s="406"/>
      <c r="C571" s="1316"/>
      <c r="D571" s="1345"/>
      <c r="E571" s="727"/>
      <c r="F571" s="727"/>
      <c r="G571" s="727"/>
      <c r="H571" s="1345"/>
      <c r="I571" s="1345"/>
      <c r="J571" s="727"/>
      <c r="K571" s="727"/>
      <c r="L571" s="727"/>
      <c r="M571" s="1345"/>
      <c r="N571" s="1345"/>
      <c r="O571" s="727"/>
      <c r="P571" s="727"/>
      <c r="Q571" s="727"/>
      <c r="R571" s="231"/>
      <c r="W571" s="231"/>
      <c r="X571" s="231"/>
      <c r="Y571" s="231"/>
      <c r="Z571" s="231"/>
      <c r="AA571" s="231"/>
      <c r="AB571" s="231"/>
      <c r="AC571" s="231"/>
      <c r="AD571" s="231"/>
      <c r="AE571" s="231"/>
      <c r="AF571" s="231"/>
      <c r="AG571" s="231"/>
      <c r="AH571" s="231"/>
      <c r="AI571" s="231"/>
      <c r="AJ571" s="231"/>
      <c r="AK571" s="231"/>
      <c r="AL571" s="231"/>
      <c r="AM571" s="231"/>
      <c r="AN571" s="231"/>
      <c r="AO571" s="231"/>
      <c r="AP571" s="231"/>
      <c r="AQ571" s="231"/>
      <c r="AR571" s="231"/>
      <c r="AS571" s="231"/>
      <c r="AT571" s="231"/>
      <c r="AU571" s="231"/>
      <c r="AV571" s="231"/>
      <c r="AW571" s="231"/>
      <c r="AX571" s="231"/>
      <c r="AY571" s="231"/>
      <c r="AZ571" s="231"/>
      <c r="BB571" s="406"/>
      <c r="BW571" s="231"/>
      <c r="BX571" s="231"/>
      <c r="BY571" s="231"/>
      <c r="BZ571" s="231"/>
      <c r="CA571" s="231"/>
      <c r="CB571" s="231"/>
      <c r="CC571" s="231"/>
      <c r="CD571" s="231"/>
      <c r="CE571" s="231"/>
      <c r="CF571" s="231"/>
      <c r="CG571" s="231"/>
      <c r="CH571" s="231"/>
      <c r="CI571" s="231"/>
      <c r="CJ571" s="231"/>
      <c r="CK571" s="231"/>
      <c r="CL571" s="231"/>
      <c r="CM571" s="231"/>
      <c r="CN571" s="231"/>
      <c r="CO571" s="231"/>
      <c r="CP571" s="231"/>
      <c r="CQ571" s="231"/>
      <c r="CR571" s="231"/>
      <c r="CS571" s="231"/>
      <c r="CT571" s="231"/>
      <c r="CU571" s="231"/>
      <c r="CV571" s="231"/>
      <c r="CW571" s="231"/>
      <c r="CX571" s="231"/>
      <c r="CY571" s="231"/>
      <c r="CZ571" s="231"/>
    </row>
    <row r="572" s="230" customFormat="true" ht="25.15" customHeight="true" x14ac:dyDescent="0.2">
      <c r="A572" s="406"/>
      <c r="B572" s="406"/>
      <c r="C572" s="1316"/>
      <c r="D572" s="1345"/>
      <c r="E572" s="727"/>
      <c r="F572" s="727"/>
      <c r="G572" s="727"/>
      <c r="H572" s="1345"/>
      <c r="I572" s="1345"/>
      <c r="J572" s="727"/>
      <c r="K572" s="727"/>
      <c r="L572" s="727"/>
      <c r="M572" s="1317" t="s">
        <v>285</v>
      </c>
      <c r="N572" s="1317"/>
      <c r="O572" s="1317"/>
      <c r="P572" s="1317"/>
      <c r="Q572" s="1317"/>
      <c r="R572" s="231"/>
      <c r="W572" s="231"/>
      <c r="X572" s="231"/>
      <c r="Y572" s="231"/>
      <c r="Z572" s="231"/>
      <c r="AA572" s="231"/>
      <c r="AB572" s="231"/>
      <c r="AC572" s="231"/>
      <c r="AD572" s="231"/>
      <c r="AE572" s="231"/>
      <c r="AF572" s="231"/>
      <c r="AG572" s="231"/>
      <c r="AH572" s="231"/>
      <c r="AI572" s="231"/>
      <c r="AJ572" s="231"/>
      <c r="AK572" s="231"/>
      <c r="AL572" s="231"/>
      <c r="AM572" s="231"/>
      <c r="AN572" s="231"/>
      <c r="AO572" s="231"/>
      <c r="AP572" s="231"/>
      <c r="AQ572" s="231"/>
      <c r="AR572" s="231"/>
      <c r="AS572" s="231"/>
      <c r="AT572" s="231"/>
      <c r="AU572" s="231"/>
      <c r="AV572" s="231"/>
      <c r="AW572" s="231"/>
      <c r="AX572" s="231"/>
      <c r="AY572" s="231"/>
      <c r="AZ572" s="231"/>
      <c r="BB572" s="406"/>
      <c r="BW572" s="231"/>
      <c r="BX572" s="231"/>
      <c r="BY572" s="231"/>
      <c r="BZ572" s="231"/>
      <c r="CA572" s="231"/>
      <c r="CB572" s="231"/>
      <c r="CC572" s="231"/>
      <c r="CD572" s="231"/>
      <c r="CE572" s="231"/>
      <c r="CF572" s="231"/>
      <c r="CG572" s="231"/>
      <c r="CH572" s="231"/>
      <c r="CI572" s="231"/>
      <c r="CJ572" s="231"/>
      <c r="CK572" s="231"/>
      <c r="CL572" s="231"/>
      <c r="CM572" s="231"/>
      <c r="CN572" s="231"/>
      <c r="CO572" s="231"/>
      <c r="CP572" s="231"/>
      <c r="CQ572" s="231"/>
      <c r="CR572" s="231"/>
      <c r="CS572" s="231"/>
      <c r="CT572" s="231"/>
      <c r="CU572" s="231"/>
      <c r="CV572" s="231"/>
      <c r="CW572" s="231"/>
      <c r="CX572" s="231"/>
      <c r="CY572" s="231"/>
      <c r="CZ572" s="231"/>
    </row>
    <row r="573" s="230" customFormat="true" ht="25.15" customHeight="true" x14ac:dyDescent="0.2">
      <c r="A573" s="406"/>
      <c r="B573" s="406"/>
      <c r="C573" s="1316"/>
      <c r="D573" s="1345"/>
      <c r="E573" s="727"/>
      <c r="F573" s="727"/>
      <c r="G573" s="727"/>
      <c r="H573" s="1345"/>
      <c r="I573" s="1345"/>
      <c r="J573" s="727"/>
      <c r="K573" s="727"/>
      <c r="L573" s="727"/>
      <c r="M573" s="1317" t="s">
        <v>192</v>
      </c>
      <c r="N573" s="1317"/>
      <c r="O573" s="1339" t="s">
        <v>286</v>
      </c>
      <c r="P573" s="1340"/>
      <c r="Q573" s="1341"/>
      <c r="R573" s="231"/>
      <c r="W573" s="231"/>
      <c r="X573" s="231"/>
      <c r="Y573" s="231"/>
      <c r="Z573" s="231"/>
      <c r="AA573" s="231"/>
      <c r="AB573" s="231"/>
      <c r="AC573" s="231"/>
      <c r="AD573" s="231"/>
      <c r="AE573" s="231"/>
      <c r="AF573" s="231"/>
      <c r="AG573" s="231"/>
      <c r="AH573" s="231"/>
      <c r="AI573" s="231"/>
      <c r="AJ573" s="231"/>
      <c r="AK573" s="231"/>
      <c r="AL573" s="231"/>
      <c r="AM573" s="231"/>
      <c r="AN573" s="231"/>
      <c r="AO573" s="231"/>
      <c r="AP573" s="231"/>
      <c r="AQ573" s="231"/>
      <c r="AR573" s="231"/>
      <c r="AS573" s="231"/>
      <c r="AT573" s="231"/>
      <c r="AU573" s="231"/>
      <c r="AV573" s="231"/>
      <c r="AW573" s="231"/>
      <c r="AX573" s="231"/>
      <c r="AY573" s="231"/>
      <c r="AZ573" s="231"/>
      <c r="BB573" s="406"/>
      <c r="BW573" s="231"/>
      <c r="BX573" s="231"/>
      <c r="BY573" s="231"/>
      <c r="BZ573" s="231"/>
      <c r="CA573" s="231"/>
      <c r="CB573" s="231"/>
      <c r="CC573" s="231"/>
      <c r="CD573" s="231"/>
      <c r="CE573" s="231"/>
      <c r="CF573" s="231"/>
      <c r="CG573" s="231"/>
      <c r="CH573" s="231"/>
      <c r="CI573" s="231"/>
      <c r="CJ573" s="231"/>
      <c r="CK573" s="231"/>
      <c r="CL573" s="231"/>
      <c r="CM573" s="231"/>
      <c r="CN573" s="231"/>
      <c r="CO573" s="231"/>
      <c r="CP573" s="231"/>
      <c r="CQ573" s="231"/>
      <c r="CR573" s="231"/>
      <c r="CS573" s="231"/>
      <c r="CT573" s="231"/>
      <c r="CU573" s="231"/>
      <c r="CV573" s="231"/>
      <c r="CW573" s="231"/>
      <c r="CX573" s="231"/>
      <c r="CY573" s="231"/>
      <c r="CZ573" s="231"/>
    </row>
    <row r="574" s="230" customFormat="true" ht="25.15" customHeight="true" x14ac:dyDescent="0.2">
      <c r="A574" s="406"/>
      <c r="B574" s="406"/>
      <c r="C574" s="1316"/>
      <c r="D574" s="1345"/>
      <c r="E574" s="727"/>
      <c r="F574" s="727"/>
      <c r="G574" s="727"/>
      <c r="H574" s="1345"/>
      <c r="I574" s="1345"/>
      <c r="J574" s="727"/>
      <c r="K574" s="727"/>
      <c r="L574" s="727"/>
      <c r="M574" s="1317"/>
      <c r="N574" s="1317"/>
      <c r="O574" s="748" t="s">
        <v>287</v>
      </c>
      <c r="P574" s="749" t="s">
        <v>288</v>
      </c>
      <c r="Q574" s="750" t="s">
        <v>289</v>
      </c>
      <c r="R574" s="231"/>
      <c r="W574" s="231"/>
      <c r="X574" s="231"/>
      <c r="Y574" s="231"/>
      <c r="Z574" s="231"/>
      <c r="AA574" s="231"/>
      <c r="AB574" s="231"/>
      <c r="AC574" s="231"/>
      <c r="AD574" s="231"/>
      <c r="AE574" s="231"/>
      <c r="AF574" s="231"/>
      <c r="AG574" s="231"/>
      <c r="AH574" s="231"/>
      <c r="AI574" s="231"/>
      <c r="AJ574" s="231"/>
      <c r="AK574" s="231"/>
      <c r="AL574" s="231"/>
      <c r="AM574" s="231"/>
      <c r="AN574" s="231"/>
      <c r="AO574" s="231"/>
      <c r="AP574" s="231"/>
      <c r="AQ574" s="231"/>
      <c r="AR574" s="231"/>
      <c r="AS574" s="231"/>
      <c r="AT574" s="231"/>
      <c r="AU574" s="231"/>
      <c r="AV574" s="231"/>
      <c r="AW574" s="231"/>
      <c r="AX574" s="231"/>
      <c r="AY574" s="231"/>
      <c r="AZ574" s="231"/>
      <c r="BB574" s="406"/>
      <c r="BW574" s="231"/>
      <c r="BX574" s="231"/>
      <c r="BY574" s="231"/>
      <c r="BZ574" s="231"/>
      <c r="CA574" s="231"/>
      <c r="CB574" s="231"/>
      <c r="CC574" s="231"/>
      <c r="CD574" s="231"/>
      <c r="CE574" s="231"/>
      <c r="CF574" s="231"/>
      <c r="CG574" s="231"/>
      <c r="CH574" s="231"/>
      <c r="CI574" s="231"/>
      <c r="CJ574" s="231"/>
      <c r="CK574" s="231"/>
      <c r="CL574" s="231"/>
      <c r="CM574" s="231"/>
      <c r="CN574" s="231"/>
      <c r="CO574" s="231"/>
      <c r="CP574" s="231"/>
      <c r="CQ574" s="231"/>
      <c r="CR574" s="231"/>
      <c r="CS574" s="231"/>
      <c r="CT574" s="231"/>
      <c r="CU574" s="231"/>
      <c r="CV574" s="231"/>
      <c r="CW574" s="231"/>
      <c r="CX574" s="231"/>
      <c r="CY574" s="231"/>
      <c r="CZ574" s="231"/>
    </row>
    <row r="575" s="230" customFormat="true" ht="25.15" customHeight="true" x14ac:dyDescent="0.2">
      <c r="A575" s="406"/>
      <c r="B575" s="406"/>
      <c r="C575" s="1316"/>
      <c r="D575" s="1345"/>
      <c r="E575" s="727"/>
      <c r="F575" s="727"/>
      <c r="G575" s="727"/>
      <c r="H575" s="1345"/>
      <c r="I575" s="1345"/>
      <c r="J575" s="727"/>
      <c r="K575" s="727"/>
      <c r="L575" s="727"/>
      <c r="M575" s="1317" t="s">
        <v>193</v>
      </c>
      <c r="N575" s="1317"/>
      <c r="O575" s="751">
        <v>7.7464669165267219</v>
      </c>
      <c r="P575" s="752">
        <v>9.5635394031194103</v>
      </c>
      <c r="Q575" s="753">
        <v>9.5635394031194103</v>
      </c>
      <c r="R575" s="231"/>
      <c r="W575" s="231"/>
      <c r="X575" s="231"/>
      <c r="Y575" s="231"/>
      <c r="Z575" s="231"/>
      <c r="AA575" s="231"/>
      <c r="AB575" s="231"/>
      <c r="AC575" s="231"/>
      <c r="AD575" s="231"/>
      <c r="AE575" s="231"/>
      <c r="AF575" s="231"/>
      <c r="AG575" s="231"/>
      <c r="AH575" s="231"/>
      <c r="AI575" s="231"/>
      <c r="AJ575" s="231"/>
      <c r="AK575" s="231"/>
      <c r="AL575" s="231"/>
      <c r="AM575" s="231"/>
      <c r="AN575" s="231"/>
      <c r="AO575" s="231"/>
      <c r="AP575" s="231"/>
      <c r="AQ575" s="231"/>
      <c r="AR575" s="231"/>
      <c r="AS575" s="231"/>
      <c r="AT575" s="231"/>
      <c r="AU575" s="231"/>
      <c r="AV575" s="231"/>
      <c r="AW575" s="231"/>
      <c r="AX575" s="231"/>
      <c r="AY575" s="231"/>
      <c r="AZ575" s="231"/>
      <c r="BB575" s="406"/>
      <c r="BW575" s="231"/>
      <c r="BX575" s="231"/>
      <c r="BY575" s="231"/>
      <c r="BZ575" s="231"/>
      <c r="CA575" s="231"/>
      <c r="CB575" s="231"/>
      <c r="CC575" s="231"/>
      <c r="CD575" s="231"/>
      <c r="CE575" s="231"/>
      <c r="CF575" s="231"/>
      <c r="CG575" s="231"/>
      <c r="CH575" s="231"/>
      <c r="CI575" s="231"/>
      <c r="CJ575" s="231"/>
      <c r="CK575" s="231"/>
      <c r="CL575" s="231"/>
      <c r="CM575" s="231"/>
      <c r="CN575" s="231"/>
      <c r="CO575" s="231"/>
      <c r="CP575" s="231"/>
      <c r="CQ575" s="231"/>
      <c r="CR575" s="231"/>
      <c r="CS575" s="231"/>
      <c r="CT575" s="231"/>
      <c r="CU575" s="231"/>
      <c r="CV575" s="231"/>
      <c r="CW575" s="231"/>
      <c r="CX575" s="231"/>
      <c r="CY575" s="231"/>
      <c r="CZ575" s="231"/>
    </row>
    <row r="576" s="230" customFormat="true" ht="25.15" customHeight="true" x14ac:dyDescent="0.2">
      <c r="A576" s="406"/>
      <c r="B576" s="406"/>
      <c r="C576" s="1316"/>
      <c r="D576" s="1345"/>
      <c r="E576" s="727"/>
      <c r="F576" s="727"/>
      <c r="G576" s="727"/>
      <c r="H576" s="1345"/>
      <c r="I576" s="1345"/>
      <c r="J576" s="727"/>
      <c r="K576" s="727"/>
      <c r="L576" s="727"/>
      <c r="M576" s="1345"/>
      <c r="N576" s="1345"/>
      <c r="O576" s="727"/>
      <c r="P576" s="727"/>
      <c r="Q576" s="727"/>
      <c r="R576" s="231"/>
      <c r="W576" s="231"/>
      <c r="X576" s="231"/>
      <c r="Y576" s="231"/>
      <c r="Z576" s="231"/>
      <c r="AA576" s="231"/>
      <c r="AB576" s="231"/>
      <c r="AC576" s="231"/>
      <c r="AD576" s="231"/>
      <c r="AE576" s="231"/>
      <c r="AF576" s="231"/>
      <c r="AG576" s="231"/>
      <c r="AH576" s="231"/>
      <c r="AI576" s="231"/>
      <c r="AJ576" s="231"/>
      <c r="AK576" s="231"/>
      <c r="AL576" s="231"/>
      <c r="AM576" s="231"/>
      <c r="AN576" s="231"/>
      <c r="AO576" s="231"/>
      <c r="AP576" s="231"/>
      <c r="AQ576" s="231"/>
      <c r="AR576" s="231"/>
      <c r="AS576" s="231"/>
      <c r="AT576" s="231"/>
      <c r="AU576" s="231"/>
      <c r="AV576" s="231"/>
      <c r="AW576" s="231"/>
      <c r="AX576" s="231"/>
      <c r="AY576" s="231"/>
      <c r="AZ576" s="231"/>
      <c r="BB576" s="406"/>
      <c r="BW576" s="231"/>
      <c r="BX576" s="231"/>
      <c r="BY576" s="231"/>
      <c r="BZ576" s="231"/>
      <c r="CA576" s="231"/>
      <c r="CB576" s="231"/>
      <c r="CC576" s="231"/>
      <c r="CD576" s="231"/>
      <c r="CE576" s="231"/>
      <c r="CF576" s="231"/>
      <c r="CG576" s="231"/>
      <c r="CH576" s="231"/>
      <c r="CI576" s="231"/>
      <c r="CJ576" s="231"/>
      <c r="CK576" s="231"/>
      <c r="CL576" s="231"/>
      <c r="CM576" s="231"/>
      <c r="CN576" s="231"/>
      <c r="CO576" s="231"/>
      <c r="CP576" s="231"/>
      <c r="CQ576" s="231"/>
      <c r="CR576" s="231"/>
      <c r="CS576" s="231"/>
      <c r="CT576" s="231"/>
      <c r="CU576" s="231"/>
      <c r="CV576" s="231"/>
      <c r="CW576" s="231"/>
      <c r="CX576" s="231"/>
      <c r="CY576" s="231"/>
      <c r="CZ576" s="231"/>
    </row>
    <row r="577" s="230" customFormat="true" ht="25.15" customHeight="true" x14ac:dyDescent="0.2">
      <c r="A577" s="406"/>
      <c r="B577" s="406"/>
      <c r="C577" s="1316"/>
      <c r="D577" s="1345"/>
      <c r="E577" s="727"/>
      <c r="F577" s="727"/>
      <c r="G577" s="727"/>
      <c r="H577" s="1345"/>
      <c r="I577" s="1345"/>
      <c r="J577" s="727"/>
      <c r="K577" s="727"/>
      <c r="L577" s="727"/>
      <c r="M577" s="1345"/>
      <c r="N577" s="1345"/>
      <c r="O577" s="727"/>
      <c r="P577" s="727"/>
      <c r="Q577" s="727"/>
      <c r="R577" s="231"/>
      <c r="W577" s="231"/>
      <c r="X577" s="231"/>
      <c r="Y577" s="231"/>
      <c r="Z577" s="231"/>
      <c r="AA577" s="231"/>
      <c r="AB577" s="231"/>
      <c r="AC577" s="231"/>
      <c r="AD577" s="231"/>
      <c r="AE577" s="231"/>
      <c r="AF577" s="231"/>
      <c r="AG577" s="231"/>
      <c r="AH577" s="231"/>
      <c r="AI577" s="231"/>
      <c r="AJ577" s="231"/>
      <c r="AK577" s="231"/>
      <c r="AL577" s="231"/>
      <c r="AM577" s="231"/>
      <c r="AN577" s="231"/>
      <c r="AO577" s="231"/>
      <c r="AP577" s="231"/>
      <c r="AQ577" s="231"/>
      <c r="AR577" s="231"/>
      <c r="AS577" s="231"/>
      <c r="AT577" s="231"/>
      <c r="AU577" s="231"/>
      <c r="AV577" s="231"/>
      <c r="AW577" s="231"/>
      <c r="AX577" s="231"/>
      <c r="AY577" s="231"/>
      <c r="AZ577" s="231"/>
      <c r="BB577" s="406"/>
      <c r="BW577" s="231"/>
      <c r="BX577" s="231"/>
      <c r="BY577" s="231"/>
      <c r="BZ577" s="231"/>
      <c r="CA577" s="231"/>
      <c r="CB577" s="231"/>
      <c r="CC577" s="231"/>
      <c r="CD577" s="231"/>
      <c r="CE577" s="231"/>
      <c r="CF577" s="231"/>
      <c r="CG577" s="231"/>
      <c r="CH577" s="231"/>
      <c r="CI577" s="231"/>
      <c r="CJ577" s="231"/>
      <c r="CK577" s="231"/>
      <c r="CL577" s="231"/>
      <c r="CM577" s="231"/>
      <c r="CN577" s="231"/>
      <c r="CO577" s="231"/>
      <c r="CP577" s="231"/>
      <c r="CQ577" s="231"/>
      <c r="CR577" s="231"/>
      <c r="CS577" s="231"/>
      <c r="CT577" s="231"/>
      <c r="CU577" s="231"/>
      <c r="CV577" s="231"/>
      <c r="CW577" s="231"/>
      <c r="CX577" s="231"/>
      <c r="CY577" s="231"/>
      <c r="CZ577" s="231"/>
    </row>
    <row r="578" s="230" customFormat="true" ht="25.15" customHeight="true" x14ac:dyDescent="0.2">
      <c r="A578" s="406"/>
      <c r="B578" s="406"/>
      <c r="C578" s="1316"/>
      <c r="D578" s="1345"/>
      <c r="E578" s="727"/>
      <c r="F578" s="727"/>
      <c r="G578" s="727"/>
      <c r="H578" s="1345"/>
      <c r="I578" s="1345"/>
      <c r="J578" s="727"/>
      <c r="K578" s="727"/>
      <c r="L578" s="727"/>
      <c r="M578" s="1345"/>
      <c r="N578" s="1345"/>
      <c r="O578" s="727"/>
      <c r="P578" s="727"/>
      <c r="Q578" s="727"/>
      <c r="R578" s="231"/>
      <c r="W578" s="231"/>
      <c r="X578" s="231"/>
      <c r="Y578" s="231"/>
      <c r="Z578" s="231"/>
      <c r="AA578" s="231"/>
      <c r="AB578" s="231"/>
      <c r="AC578" s="231"/>
      <c r="AD578" s="231"/>
      <c r="AE578" s="231"/>
      <c r="AF578" s="231"/>
      <c r="AG578" s="231"/>
      <c r="AH578" s="231"/>
      <c r="AI578" s="231"/>
      <c r="AJ578" s="231"/>
      <c r="AK578" s="231"/>
      <c r="AL578" s="231"/>
      <c r="AM578" s="231"/>
      <c r="AN578" s="231"/>
      <c r="AO578" s="231"/>
      <c r="AP578" s="231"/>
      <c r="AQ578" s="231"/>
      <c r="AR578" s="231"/>
      <c r="AS578" s="231"/>
      <c r="AT578" s="231"/>
      <c r="AU578" s="231"/>
      <c r="AV578" s="231"/>
      <c r="AW578" s="231"/>
      <c r="AX578" s="231"/>
      <c r="AY578" s="231"/>
      <c r="AZ578" s="231"/>
      <c r="BB578" s="406"/>
      <c r="BW578" s="231"/>
      <c r="BX578" s="231"/>
      <c r="BY578" s="231"/>
      <c r="BZ578" s="231"/>
      <c r="CA578" s="231"/>
      <c r="CB578" s="231"/>
      <c r="CC578" s="231"/>
      <c r="CD578" s="231"/>
      <c r="CE578" s="231"/>
      <c r="CF578" s="231"/>
      <c r="CG578" s="231"/>
      <c r="CH578" s="231"/>
      <c r="CI578" s="231"/>
      <c r="CJ578" s="231"/>
      <c r="CK578" s="231"/>
      <c r="CL578" s="231"/>
      <c r="CM578" s="231"/>
      <c r="CN578" s="231"/>
      <c r="CO578" s="231"/>
      <c r="CP578" s="231"/>
      <c r="CQ578" s="231"/>
      <c r="CR578" s="231"/>
      <c r="CS578" s="231"/>
      <c r="CT578" s="231"/>
      <c r="CU578" s="231"/>
      <c r="CV578" s="231"/>
      <c r="CW578" s="231"/>
      <c r="CX578" s="231"/>
      <c r="CY578" s="231"/>
      <c r="CZ578" s="231"/>
    </row>
    <row r="579" s="230" customFormat="true" ht="25.15" customHeight="true" x14ac:dyDescent="0.2">
      <c r="A579" s="406"/>
      <c r="B579" s="406"/>
      <c r="C579" s="1316"/>
      <c r="D579" s="1345"/>
      <c r="E579" s="727"/>
      <c r="F579" s="727"/>
      <c r="G579" s="727"/>
      <c r="H579" s="1345"/>
      <c r="I579" s="1345"/>
      <c r="J579" s="727"/>
      <c r="K579" s="727"/>
      <c r="L579" s="727"/>
      <c r="M579" s="1345"/>
      <c r="N579" s="1345"/>
      <c r="O579" s="727"/>
      <c r="P579" s="727"/>
      <c r="Q579" s="727"/>
      <c r="R579" s="231"/>
      <c r="W579" s="231"/>
      <c r="X579" s="231"/>
      <c r="Y579" s="231"/>
      <c r="Z579" s="231"/>
      <c r="AA579" s="231"/>
      <c r="AB579" s="231"/>
      <c r="AC579" s="231"/>
      <c r="AD579" s="231"/>
      <c r="AE579" s="231"/>
      <c r="AF579" s="231"/>
      <c r="AG579" s="231"/>
      <c r="AH579" s="231"/>
      <c r="AI579" s="231"/>
      <c r="AJ579" s="231"/>
      <c r="AK579" s="231"/>
      <c r="AL579" s="231"/>
      <c r="AM579" s="231"/>
      <c r="AN579" s="231"/>
      <c r="AO579" s="231"/>
      <c r="AP579" s="231"/>
      <c r="AQ579" s="231"/>
      <c r="AR579" s="231"/>
      <c r="AS579" s="231"/>
      <c r="AT579" s="231"/>
      <c r="AU579" s="231"/>
      <c r="AV579" s="231"/>
      <c r="AW579" s="231"/>
      <c r="AX579" s="231"/>
      <c r="AY579" s="231"/>
      <c r="AZ579" s="231"/>
      <c r="BB579" s="406"/>
      <c r="BW579" s="231"/>
      <c r="BX579" s="231"/>
      <c r="BY579" s="231"/>
      <c r="BZ579" s="231"/>
      <c r="CA579" s="231"/>
      <c r="CB579" s="231"/>
      <c r="CC579" s="231"/>
      <c r="CD579" s="231"/>
      <c r="CE579" s="231"/>
      <c r="CF579" s="231"/>
      <c r="CG579" s="231"/>
      <c r="CH579" s="231"/>
      <c r="CI579" s="231"/>
      <c r="CJ579" s="231"/>
      <c r="CK579" s="231"/>
      <c r="CL579" s="231"/>
      <c r="CM579" s="231"/>
      <c r="CN579" s="231"/>
      <c r="CO579" s="231"/>
      <c r="CP579" s="231"/>
      <c r="CQ579" s="231"/>
      <c r="CR579" s="231"/>
      <c r="CS579" s="231"/>
      <c r="CT579" s="231"/>
      <c r="CU579" s="231"/>
      <c r="CV579" s="231"/>
      <c r="CW579" s="231"/>
      <c r="CX579" s="231"/>
      <c r="CY579" s="231"/>
      <c r="CZ579" s="231"/>
    </row>
    <row r="580" s="230" customFormat="true" ht="25.15" customHeight="true" x14ac:dyDescent="0.2">
      <c r="A580" s="406"/>
      <c r="B580" s="406"/>
      <c r="C580" s="1316"/>
      <c r="D580" s="1345"/>
      <c r="E580" s="727"/>
      <c r="F580" s="727"/>
      <c r="G580" s="727"/>
      <c r="H580" s="1345"/>
      <c r="I580" s="1345"/>
      <c r="J580" s="727"/>
      <c r="K580" s="727"/>
      <c r="L580" s="727"/>
      <c r="M580" s="1345"/>
      <c r="N580" s="1345"/>
      <c r="O580" s="727"/>
      <c r="P580" s="727"/>
      <c r="Q580" s="727"/>
      <c r="R580" s="231"/>
      <c r="W580" s="231"/>
      <c r="X580" s="231"/>
      <c r="Y580" s="231"/>
      <c r="Z580" s="231"/>
      <c r="AA580" s="231"/>
      <c r="AB580" s="231"/>
      <c r="AC580" s="231"/>
      <c r="AD580" s="231"/>
      <c r="AE580" s="231"/>
      <c r="AF580" s="231"/>
      <c r="AG580" s="231"/>
      <c r="AH580" s="231"/>
      <c r="AI580" s="231"/>
      <c r="AJ580" s="231"/>
      <c r="AK580" s="231"/>
      <c r="AL580" s="231"/>
      <c r="AM580" s="231"/>
      <c r="AN580" s="231"/>
      <c r="AO580" s="231"/>
      <c r="AP580" s="231"/>
      <c r="AQ580" s="231"/>
      <c r="AR580" s="231"/>
      <c r="AS580" s="231"/>
      <c r="AT580" s="231"/>
      <c r="AU580" s="231"/>
      <c r="AV580" s="231"/>
      <c r="AW580" s="231"/>
      <c r="AX580" s="231"/>
      <c r="AY580" s="231"/>
      <c r="AZ580" s="231"/>
      <c r="BB580" s="406"/>
      <c r="BW580" s="231"/>
      <c r="BX580" s="231"/>
      <c r="BY580" s="231"/>
      <c r="BZ580" s="231"/>
      <c r="CA580" s="231"/>
      <c r="CB580" s="231"/>
      <c r="CC580" s="231"/>
      <c r="CD580" s="231"/>
      <c r="CE580" s="231"/>
      <c r="CF580" s="231"/>
      <c r="CG580" s="231"/>
      <c r="CH580" s="231"/>
      <c r="CI580" s="231"/>
      <c r="CJ580" s="231"/>
      <c r="CK580" s="231"/>
      <c r="CL580" s="231"/>
      <c r="CM580" s="231"/>
      <c r="CN580" s="231"/>
      <c r="CO580" s="231"/>
      <c r="CP580" s="231"/>
      <c r="CQ580" s="231"/>
      <c r="CR580" s="231"/>
      <c r="CS580" s="231"/>
      <c r="CT580" s="231"/>
      <c r="CU580" s="231"/>
      <c r="CV580" s="231"/>
      <c r="CW580" s="231"/>
      <c r="CX580" s="231"/>
      <c r="CY580" s="231"/>
      <c r="CZ580" s="231"/>
    </row>
    <row r="581" s="230" customFormat="true" ht="25.15" customHeight="true" x14ac:dyDescent="0.2">
      <c r="A581" s="406"/>
      <c r="B581" s="406"/>
      <c r="C581" s="1316"/>
      <c r="D581" s="1345"/>
      <c r="E581" s="727"/>
      <c r="F581" s="727"/>
      <c r="G581" s="727"/>
      <c r="H581" s="1345"/>
      <c r="I581" s="1345"/>
      <c r="J581" s="727"/>
      <c r="K581" s="727"/>
      <c r="L581" s="727"/>
      <c r="M581" s="1345"/>
      <c r="N581" s="1345"/>
      <c r="O581" s="727"/>
      <c r="P581" s="727"/>
      <c r="Q581" s="727"/>
      <c r="R581" s="231"/>
      <c r="W581" s="231"/>
      <c r="X581" s="231"/>
      <c r="Y581" s="231"/>
      <c r="Z581" s="231"/>
      <c r="AA581" s="231"/>
      <c r="AB581" s="231"/>
      <c r="AC581" s="231"/>
      <c r="AD581" s="231"/>
      <c r="AE581" s="231"/>
      <c r="AF581" s="231"/>
      <c r="AG581" s="231"/>
      <c r="AH581" s="231"/>
      <c r="AI581" s="231"/>
      <c r="AJ581" s="231"/>
      <c r="AK581" s="231"/>
      <c r="AL581" s="231"/>
      <c r="AM581" s="231"/>
      <c r="AN581" s="231"/>
      <c r="AO581" s="231"/>
      <c r="AP581" s="231"/>
      <c r="AQ581" s="231"/>
      <c r="AR581" s="231"/>
      <c r="AS581" s="231"/>
      <c r="AT581" s="231"/>
      <c r="AU581" s="231"/>
      <c r="AV581" s="231"/>
      <c r="AW581" s="231"/>
      <c r="AX581" s="231"/>
      <c r="AY581" s="231"/>
      <c r="AZ581" s="231"/>
      <c r="BB581" s="406"/>
      <c r="BW581" s="231"/>
      <c r="BX581" s="231"/>
      <c r="BY581" s="231"/>
      <c r="BZ581" s="231"/>
      <c r="CA581" s="231"/>
      <c r="CB581" s="231"/>
      <c r="CC581" s="231"/>
      <c r="CD581" s="231"/>
      <c r="CE581" s="231"/>
      <c r="CF581" s="231"/>
      <c r="CG581" s="231"/>
      <c r="CH581" s="231"/>
      <c r="CI581" s="231"/>
      <c r="CJ581" s="231"/>
      <c r="CK581" s="231"/>
      <c r="CL581" s="231"/>
      <c r="CM581" s="231"/>
      <c r="CN581" s="231"/>
      <c r="CO581" s="231"/>
      <c r="CP581" s="231"/>
      <c r="CQ581" s="231"/>
      <c r="CR581" s="231"/>
      <c r="CS581" s="231"/>
      <c r="CT581" s="231"/>
      <c r="CU581" s="231"/>
      <c r="CV581" s="231"/>
      <c r="CW581" s="231"/>
      <c r="CX581" s="231"/>
      <c r="CY581" s="231"/>
      <c r="CZ581" s="231"/>
    </row>
    <row r="582" s="230" customFormat="true" ht="25.15" customHeight="true" x14ac:dyDescent="0.2">
      <c r="A582" s="406"/>
      <c r="B582" s="406"/>
      <c r="C582" s="1316"/>
      <c r="D582" s="1345"/>
      <c r="E582" s="727"/>
      <c r="F582" s="727"/>
      <c r="G582" s="727"/>
      <c r="H582" s="1345"/>
      <c r="I582" s="1345"/>
      <c r="J582" s="727"/>
      <c r="K582" s="727"/>
      <c r="L582" s="727"/>
      <c r="M582" s="1345"/>
      <c r="N582" s="1345"/>
      <c r="O582" s="727"/>
      <c r="P582" s="727"/>
      <c r="Q582" s="727"/>
      <c r="R582" s="231"/>
      <c r="W582" s="231"/>
      <c r="X582" s="231"/>
      <c r="Y582" s="231"/>
      <c r="Z582" s="231"/>
      <c r="AA582" s="231"/>
      <c r="AB582" s="231"/>
      <c r="AC582" s="231"/>
      <c r="AD582" s="231"/>
      <c r="AE582" s="231"/>
      <c r="AF582" s="231"/>
      <c r="AG582" s="231"/>
      <c r="AH582" s="231"/>
      <c r="AI582" s="231"/>
      <c r="AJ582" s="231"/>
      <c r="AK582" s="231"/>
      <c r="AL582" s="231"/>
      <c r="AM582" s="231"/>
      <c r="AN582" s="231"/>
      <c r="AO582" s="231"/>
      <c r="AP582" s="231"/>
      <c r="AQ582" s="231"/>
      <c r="AR582" s="231"/>
      <c r="AS582" s="231"/>
      <c r="AT582" s="231"/>
      <c r="AU582" s="231"/>
      <c r="AV582" s="231"/>
      <c r="AW582" s="231"/>
      <c r="AX582" s="231"/>
      <c r="AY582" s="231"/>
      <c r="AZ582" s="231"/>
      <c r="BB582" s="406"/>
      <c r="BW582" s="231"/>
      <c r="BX582" s="231"/>
      <c r="BY582" s="231"/>
      <c r="BZ582" s="231"/>
      <c r="CA582" s="231"/>
      <c r="CB582" s="231"/>
      <c r="CC582" s="231"/>
      <c r="CD582" s="231"/>
      <c r="CE582" s="231"/>
      <c r="CF582" s="231"/>
      <c r="CG582" s="231"/>
      <c r="CH582" s="231"/>
      <c r="CI582" s="231"/>
      <c r="CJ582" s="231"/>
      <c r="CK582" s="231"/>
      <c r="CL582" s="231"/>
      <c r="CM582" s="231"/>
      <c r="CN582" s="231"/>
      <c r="CO582" s="231"/>
      <c r="CP582" s="231"/>
      <c r="CQ582" s="231"/>
      <c r="CR582" s="231"/>
      <c r="CS582" s="231"/>
      <c r="CT582" s="231"/>
      <c r="CU582" s="231"/>
      <c r="CV582" s="231"/>
      <c r="CW582" s="231"/>
      <c r="CX582" s="231"/>
      <c r="CY582" s="231"/>
      <c r="CZ582" s="231"/>
    </row>
    <row r="583" s="230" customFormat="true" ht="25.15" customHeight="true" x14ac:dyDescent="0.2">
      <c r="A583" s="406"/>
      <c r="B583" s="406"/>
      <c r="C583" s="1316"/>
      <c r="D583" s="1345"/>
      <c r="E583" s="727"/>
      <c r="F583" s="727"/>
      <c r="G583" s="727"/>
      <c r="H583" s="1345"/>
      <c r="I583" s="1345"/>
      <c r="J583" s="727"/>
      <c r="K583" s="727"/>
      <c r="L583" s="727"/>
      <c r="M583" s="1345"/>
      <c r="N583" s="1345"/>
      <c r="O583" s="727"/>
      <c r="P583" s="727"/>
      <c r="Q583" s="727"/>
      <c r="R583" s="231"/>
      <c r="W583" s="231"/>
      <c r="X583" s="231"/>
      <c r="Y583" s="231"/>
      <c r="Z583" s="231"/>
      <c r="AA583" s="231"/>
      <c r="AB583" s="231"/>
      <c r="AC583" s="231"/>
      <c r="AD583" s="231"/>
      <c r="AE583" s="231"/>
      <c r="AF583" s="231"/>
      <c r="AG583" s="231"/>
      <c r="AH583" s="231"/>
      <c r="AI583" s="231"/>
      <c r="AJ583" s="231"/>
      <c r="AK583" s="231"/>
      <c r="AL583" s="231"/>
      <c r="AM583" s="231"/>
      <c r="AN583" s="231"/>
      <c r="AO583" s="231"/>
      <c r="AP583" s="231"/>
      <c r="AQ583" s="231"/>
      <c r="AR583" s="231"/>
      <c r="AS583" s="231"/>
      <c r="AT583" s="231"/>
      <c r="AU583" s="231"/>
      <c r="AV583" s="231"/>
      <c r="AW583" s="231"/>
      <c r="AX583" s="231"/>
      <c r="AY583" s="231"/>
      <c r="AZ583" s="231"/>
      <c r="BB583" s="406"/>
      <c r="BW583" s="231"/>
      <c r="BX583" s="231"/>
      <c r="BY583" s="231"/>
      <c r="BZ583" s="231"/>
      <c r="CA583" s="231"/>
      <c r="CB583" s="231"/>
      <c r="CC583" s="231"/>
      <c r="CD583" s="231"/>
      <c r="CE583" s="231"/>
      <c r="CF583" s="231"/>
      <c r="CG583" s="231"/>
      <c r="CH583" s="231"/>
      <c r="CI583" s="231"/>
      <c r="CJ583" s="231"/>
      <c r="CK583" s="231"/>
      <c r="CL583" s="231"/>
      <c r="CM583" s="231"/>
      <c r="CN583" s="231"/>
      <c r="CO583" s="231"/>
      <c r="CP583" s="231"/>
      <c r="CQ583" s="231"/>
      <c r="CR583" s="231"/>
      <c r="CS583" s="231"/>
      <c r="CT583" s="231"/>
      <c r="CU583" s="231"/>
      <c r="CV583" s="231"/>
      <c r="CW583" s="231"/>
      <c r="CX583" s="231"/>
      <c r="CY583" s="231"/>
      <c r="CZ583" s="231"/>
    </row>
    <row r="584" s="230" customFormat="true" ht="25.15" customHeight="true" x14ac:dyDescent="0.2">
      <c r="A584" s="406"/>
      <c r="B584" s="406"/>
      <c r="C584" s="1316"/>
      <c r="D584" s="1345"/>
      <c r="E584" s="727"/>
      <c r="F584" s="727"/>
      <c r="G584" s="727"/>
      <c r="H584" s="1345"/>
      <c r="I584" s="1345"/>
      <c r="J584" s="727"/>
      <c r="K584" s="727"/>
      <c r="L584" s="727"/>
      <c r="M584" s="1345"/>
      <c r="N584" s="1345"/>
      <c r="O584" s="727"/>
      <c r="P584" s="727"/>
      <c r="Q584" s="727"/>
      <c r="R584" s="231"/>
      <c r="W584" s="231"/>
      <c r="X584" s="231"/>
      <c r="Y584" s="231"/>
      <c r="Z584" s="231"/>
      <c r="AA584" s="231"/>
      <c r="AB584" s="231"/>
      <c r="AC584" s="231"/>
      <c r="AD584" s="231"/>
      <c r="AE584" s="231"/>
      <c r="AF584" s="231"/>
      <c r="AG584" s="231"/>
      <c r="AH584" s="231"/>
      <c r="AI584" s="231"/>
      <c r="AJ584" s="231"/>
      <c r="AK584" s="231"/>
      <c r="AL584" s="231"/>
      <c r="AM584" s="231"/>
      <c r="AN584" s="231"/>
      <c r="AO584" s="231"/>
      <c r="AP584" s="231"/>
      <c r="AQ584" s="231"/>
      <c r="AR584" s="231"/>
      <c r="AS584" s="231"/>
      <c r="AT584" s="231"/>
      <c r="AU584" s="231"/>
      <c r="AV584" s="231"/>
      <c r="AW584" s="231"/>
      <c r="AX584" s="231"/>
      <c r="AY584" s="231"/>
      <c r="AZ584" s="231"/>
      <c r="BB584" s="406"/>
      <c r="BW584" s="231"/>
      <c r="BX584" s="231"/>
      <c r="BY584" s="231"/>
      <c r="BZ584" s="231"/>
      <c r="CA584" s="231"/>
      <c r="CB584" s="231"/>
      <c r="CC584" s="231"/>
      <c r="CD584" s="231"/>
      <c r="CE584" s="231"/>
      <c r="CF584" s="231"/>
      <c r="CG584" s="231"/>
      <c r="CH584" s="231"/>
      <c r="CI584" s="231"/>
      <c r="CJ584" s="231"/>
      <c r="CK584" s="231"/>
      <c r="CL584" s="231"/>
      <c r="CM584" s="231"/>
      <c r="CN584" s="231"/>
      <c r="CO584" s="231"/>
      <c r="CP584" s="231"/>
      <c r="CQ584" s="231"/>
      <c r="CR584" s="231"/>
      <c r="CS584" s="231"/>
      <c r="CT584" s="231"/>
      <c r="CU584" s="231"/>
      <c r="CV584" s="231"/>
      <c r="CW584" s="231"/>
      <c r="CX584" s="231"/>
      <c r="CY584" s="231"/>
      <c r="CZ584" s="231"/>
    </row>
    <row r="585" s="230" customFormat="true" ht="25.15" customHeight="true" x14ac:dyDescent="0.2">
      <c r="A585" s="406"/>
      <c r="B585" s="406"/>
      <c r="C585" s="1316"/>
      <c r="D585" s="1345"/>
      <c r="E585" s="727"/>
      <c r="F585" s="727"/>
      <c r="G585" s="727"/>
      <c r="H585" s="1345"/>
      <c r="I585" s="1345"/>
      <c r="J585" s="727"/>
      <c r="K585" s="727"/>
      <c r="L585" s="727"/>
      <c r="M585" s="1345"/>
      <c r="N585" s="1345"/>
      <c r="O585" s="727"/>
      <c r="P585" s="727"/>
      <c r="Q585" s="727"/>
      <c r="R585" s="231"/>
      <c r="W585" s="231"/>
      <c r="X585" s="231"/>
      <c r="Y585" s="231"/>
      <c r="Z585" s="231"/>
      <c r="AA585" s="231"/>
      <c r="AB585" s="231"/>
      <c r="AC585" s="231"/>
      <c r="AD585" s="231"/>
      <c r="AE585" s="231"/>
      <c r="AF585" s="231"/>
      <c r="AG585" s="231"/>
      <c r="AH585" s="231"/>
      <c r="AI585" s="231"/>
      <c r="AJ585" s="231"/>
      <c r="AK585" s="231"/>
      <c r="AL585" s="231"/>
      <c r="AM585" s="231"/>
      <c r="AN585" s="231"/>
      <c r="AO585" s="231"/>
      <c r="AP585" s="231"/>
      <c r="AQ585" s="231"/>
      <c r="AR585" s="231"/>
      <c r="AS585" s="231"/>
      <c r="AT585" s="231"/>
      <c r="AU585" s="231"/>
      <c r="AV585" s="231"/>
      <c r="AW585" s="231"/>
      <c r="AX585" s="231"/>
      <c r="AY585" s="231"/>
      <c r="AZ585" s="231"/>
      <c r="BB585" s="406"/>
      <c r="BW585" s="231"/>
      <c r="BX585" s="231"/>
      <c r="BY585" s="231"/>
      <c r="BZ585" s="231"/>
      <c r="CA585" s="231"/>
      <c r="CB585" s="231"/>
      <c r="CC585" s="231"/>
      <c r="CD585" s="231"/>
      <c r="CE585" s="231"/>
      <c r="CF585" s="231"/>
      <c r="CG585" s="231"/>
      <c r="CH585" s="231"/>
      <c r="CI585" s="231"/>
      <c r="CJ585" s="231"/>
      <c r="CK585" s="231"/>
      <c r="CL585" s="231"/>
      <c r="CM585" s="231"/>
      <c r="CN585" s="231"/>
      <c r="CO585" s="231"/>
      <c r="CP585" s="231"/>
      <c r="CQ585" s="231"/>
      <c r="CR585" s="231"/>
      <c r="CS585" s="231"/>
      <c r="CT585" s="231"/>
      <c r="CU585" s="231"/>
      <c r="CV585" s="231"/>
      <c r="CW585" s="231"/>
      <c r="CX585" s="231"/>
      <c r="CY585" s="231"/>
      <c r="CZ585" s="231"/>
    </row>
    <row r="586" s="230" customFormat="true" ht="25.15" customHeight="true" x14ac:dyDescent="0.2">
      <c r="A586" s="406"/>
      <c r="B586" s="406"/>
      <c r="C586" s="1316"/>
      <c r="D586" s="1345"/>
      <c r="E586" s="727"/>
      <c r="F586" s="727"/>
      <c r="G586" s="727"/>
      <c r="H586" s="1345"/>
      <c r="I586" s="1345"/>
      <c r="J586" s="727"/>
      <c r="K586" s="727"/>
      <c r="L586" s="727"/>
      <c r="M586" s="1345"/>
      <c r="N586" s="1345"/>
      <c r="O586" s="727"/>
      <c r="P586" s="727"/>
      <c r="Q586" s="727"/>
      <c r="R586" s="231"/>
      <c r="W586" s="231"/>
      <c r="X586" s="231"/>
      <c r="Y586" s="231"/>
      <c r="Z586" s="231"/>
      <c r="AA586" s="231"/>
      <c r="AB586" s="231"/>
      <c r="AC586" s="231"/>
      <c r="AD586" s="231"/>
      <c r="AE586" s="231"/>
      <c r="AF586" s="231"/>
      <c r="AG586" s="231"/>
      <c r="AH586" s="231"/>
      <c r="AI586" s="231"/>
      <c r="AJ586" s="231"/>
      <c r="AK586" s="231"/>
      <c r="AL586" s="231"/>
      <c r="AM586" s="231"/>
      <c r="AN586" s="231"/>
      <c r="AO586" s="231"/>
      <c r="AP586" s="231"/>
      <c r="AQ586" s="231"/>
      <c r="AR586" s="231"/>
      <c r="AS586" s="231"/>
      <c r="AT586" s="231"/>
      <c r="AU586" s="231"/>
      <c r="AV586" s="231"/>
      <c r="AW586" s="231"/>
      <c r="AX586" s="231"/>
      <c r="AY586" s="231"/>
      <c r="AZ586" s="231"/>
      <c r="BB586" s="406"/>
      <c r="BW586" s="231"/>
      <c r="BX586" s="231"/>
      <c r="BY586" s="231"/>
      <c r="BZ586" s="231"/>
      <c r="CA586" s="231"/>
      <c r="CB586" s="231"/>
      <c r="CC586" s="231"/>
      <c r="CD586" s="231"/>
      <c r="CE586" s="231"/>
      <c r="CF586" s="231"/>
      <c r="CG586" s="231"/>
      <c r="CH586" s="231"/>
      <c r="CI586" s="231"/>
      <c r="CJ586" s="231"/>
      <c r="CK586" s="231"/>
      <c r="CL586" s="231"/>
      <c r="CM586" s="231"/>
      <c r="CN586" s="231"/>
      <c r="CO586" s="231"/>
      <c r="CP586" s="231"/>
      <c r="CQ586" s="231"/>
      <c r="CR586" s="231"/>
      <c r="CS586" s="231"/>
      <c r="CT586" s="231"/>
      <c r="CU586" s="231"/>
      <c r="CV586" s="231"/>
      <c r="CW586" s="231"/>
      <c r="CX586" s="231"/>
      <c r="CY586" s="231"/>
      <c r="CZ586" s="231"/>
    </row>
    <row r="587" s="230" customFormat="true" ht="25.15" customHeight="true" x14ac:dyDescent="0.2">
      <c r="A587" s="406"/>
      <c r="B587" s="406"/>
      <c r="C587" s="1316"/>
      <c r="D587" s="1345"/>
      <c r="E587" s="727"/>
      <c r="F587" s="727"/>
      <c r="G587" s="727"/>
      <c r="H587" s="1345"/>
      <c r="I587" s="1345"/>
      <c r="J587" s="727"/>
      <c r="K587" s="727"/>
      <c r="L587" s="727"/>
      <c r="M587" s="1345"/>
      <c r="N587" s="1345"/>
      <c r="O587" s="727"/>
      <c r="P587" s="727"/>
      <c r="Q587" s="727"/>
      <c r="R587" s="231"/>
      <c r="W587" s="231"/>
      <c r="X587" s="231"/>
      <c r="Y587" s="231"/>
      <c r="Z587" s="231"/>
      <c r="AA587" s="231"/>
      <c r="AB587" s="231"/>
      <c r="AC587" s="231"/>
      <c r="AD587" s="231"/>
      <c r="AE587" s="231"/>
      <c r="AF587" s="231"/>
      <c r="AG587" s="231"/>
      <c r="AH587" s="231"/>
      <c r="AI587" s="231"/>
      <c r="AJ587" s="231"/>
      <c r="AK587" s="231"/>
      <c r="AL587" s="231"/>
      <c r="AM587" s="231"/>
      <c r="AN587" s="231"/>
      <c r="AO587" s="231"/>
      <c r="AP587" s="231"/>
      <c r="AQ587" s="231"/>
      <c r="AR587" s="231"/>
      <c r="AS587" s="231"/>
      <c r="AT587" s="231"/>
      <c r="AU587" s="231"/>
      <c r="AV587" s="231"/>
      <c r="AW587" s="231"/>
      <c r="AX587" s="231"/>
      <c r="AY587" s="231"/>
      <c r="AZ587" s="231"/>
      <c r="BB587" s="406"/>
      <c r="BW587" s="231"/>
      <c r="BX587" s="231"/>
      <c r="BY587" s="231"/>
      <c r="BZ587" s="231"/>
      <c r="CA587" s="231"/>
      <c r="CB587" s="231"/>
      <c r="CC587" s="231"/>
      <c r="CD587" s="231"/>
      <c r="CE587" s="231"/>
      <c r="CF587" s="231"/>
      <c r="CG587" s="231"/>
      <c r="CH587" s="231"/>
      <c r="CI587" s="231"/>
      <c r="CJ587" s="231"/>
      <c r="CK587" s="231"/>
      <c r="CL587" s="231"/>
      <c r="CM587" s="231"/>
      <c r="CN587" s="231"/>
      <c r="CO587" s="231"/>
      <c r="CP587" s="231"/>
      <c r="CQ587" s="231"/>
      <c r="CR587" s="231"/>
      <c r="CS587" s="231"/>
      <c r="CT587" s="231"/>
      <c r="CU587" s="231"/>
      <c r="CV587" s="231"/>
      <c r="CW587" s="231"/>
      <c r="CX587" s="231"/>
      <c r="CY587" s="231"/>
      <c r="CZ587" s="231"/>
    </row>
    <row r="588" s="230" customFormat="true" ht="25.15" customHeight="true" x14ac:dyDescent="0.2">
      <c r="A588" s="406"/>
      <c r="B588" s="406"/>
      <c r="C588" s="1316"/>
      <c r="D588" s="1345"/>
      <c r="E588" s="727"/>
      <c r="F588" s="727"/>
      <c r="G588" s="727"/>
      <c r="H588" s="1345"/>
      <c r="I588" s="1345"/>
      <c r="J588" s="727"/>
      <c r="K588" s="727"/>
      <c r="L588" s="727"/>
      <c r="M588" s="1345"/>
      <c r="N588" s="1345"/>
      <c r="O588" s="727"/>
      <c r="P588" s="727"/>
      <c r="Q588" s="727"/>
      <c r="R588" s="231"/>
      <c r="W588" s="231"/>
      <c r="X588" s="231"/>
      <c r="Y588" s="231"/>
      <c r="Z588" s="231"/>
      <c r="AA588" s="231"/>
      <c r="AB588" s="231"/>
      <c r="AC588" s="231"/>
      <c r="AD588" s="231"/>
      <c r="AE588" s="231"/>
      <c r="AF588" s="231"/>
      <c r="AG588" s="231"/>
      <c r="AH588" s="231"/>
      <c r="AI588" s="231"/>
      <c r="AJ588" s="231"/>
      <c r="AK588" s="231"/>
      <c r="AL588" s="231"/>
      <c r="AM588" s="231"/>
      <c r="AN588" s="231"/>
      <c r="AO588" s="231"/>
      <c r="AP588" s="231"/>
      <c r="AQ588" s="231"/>
      <c r="AR588" s="231"/>
      <c r="AS588" s="231"/>
      <c r="AT588" s="231"/>
      <c r="AU588" s="231"/>
      <c r="AV588" s="231"/>
      <c r="AW588" s="231"/>
      <c r="AX588" s="231"/>
      <c r="AY588" s="231"/>
      <c r="AZ588" s="231"/>
      <c r="BB588" s="406"/>
      <c r="BW588" s="231"/>
      <c r="BX588" s="231"/>
      <c r="BY588" s="231"/>
      <c r="BZ588" s="231"/>
      <c r="CA588" s="231"/>
      <c r="CB588" s="231"/>
      <c r="CC588" s="231"/>
      <c r="CD588" s="231"/>
      <c r="CE588" s="231"/>
      <c r="CF588" s="231"/>
      <c r="CG588" s="231"/>
      <c r="CH588" s="231"/>
      <c r="CI588" s="231"/>
      <c r="CJ588" s="231"/>
      <c r="CK588" s="231"/>
      <c r="CL588" s="231"/>
      <c r="CM588" s="231"/>
      <c r="CN588" s="231"/>
      <c r="CO588" s="231"/>
      <c r="CP588" s="231"/>
      <c r="CQ588" s="231"/>
      <c r="CR588" s="231"/>
      <c r="CS588" s="231"/>
      <c r="CT588" s="231"/>
      <c r="CU588" s="231"/>
      <c r="CV588" s="231"/>
      <c r="CW588" s="231"/>
      <c r="CX588" s="231"/>
      <c r="CY588" s="231"/>
      <c r="CZ588" s="231"/>
    </row>
    <row r="589" s="230" customFormat="true" ht="25.15" customHeight="true" x14ac:dyDescent="0.2">
      <c r="A589" s="406"/>
      <c r="B589" s="406"/>
      <c r="C589" s="1316"/>
      <c r="D589" s="1345"/>
      <c r="E589" s="727"/>
      <c r="F589" s="727"/>
      <c r="G589" s="727"/>
      <c r="H589" s="1345"/>
      <c r="I589" s="1345"/>
      <c r="J589" s="727"/>
      <c r="K589" s="727"/>
      <c r="L589" s="727"/>
      <c r="M589" s="1345"/>
      <c r="N589" s="1345"/>
      <c r="O589" s="727"/>
      <c r="P589" s="727"/>
      <c r="Q589" s="727"/>
      <c r="R589" s="231"/>
      <c r="W589" s="231"/>
      <c r="X589" s="231"/>
      <c r="Y589" s="231"/>
      <c r="Z589" s="231"/>
      <c r="AA589" s="231"/>
      <c r="AB589" s="231"/>
      <c r="AC589" s="231"/>
      <c r="AD589" s="231"/>
      <c r="AE589" s="231"/>
      <c r="AF589" s="231"/>
      <c r="AG589" s="231"/>
      <c r="AH589" s="231"/>
      <c r="AI589" s="231"/>
      <c r="AJ589" s="231"/>
      <c r="AK589" s="231"/>
      <c r="AL589" s="231"/>
      <c r="AM589" s="231"/>
      <c r="AN589" s="231"/>
      <c r="AO589" s="231"/>
      <c r="AP589" s="231"/>
      <c r="AQ589" s="231"/>
      <c r="AR589" s="231"/>
      <c r="AS589" s="231"/>
      <c r="AT589" s="231"/>
      <c r="AU589" s="231"/>
      <c r="AV589" s="231"/>
      <c r="AW589" s="231"/>
      <c r="AX589" s="231"/>
      <c r="AY589" s="231"/>
      <c r="AZ589" s="231"/>
      <c r="BB589" s="406"/>
      <c r="BW589" s="231"/>
      <c r="BX589" s="231"/>
      <c r="BY589" s="231"/>
      <c r="BZ589" s="231"/>
      <c r="CA589" s="231"/>
      <c r="CB589" s="231"/>
      <c r="CC589" s="231"/>
      <c r="CD589" s="231"/>
      <c r="CE589" s="231"/>
      <c r="CF589" s="231"/>
      <c r="CG589" s="231"/>
      <c r="CH589" s="231"/>
      <c r="CI589" s="231"/>
      <c r="CJ589" s="231"/>
      <c r="CK589" s="231"/>
      <c r="CL589" s="231"/>
      <c r="CM589" s="231"/>
      <c r="CN589" s="231"/>
      <c r="CO589" s="231"/>
      <c r="CP589" s="231"/>
      <c r="CQ589" s="231"/>
      <c r="CR589" s="231"/>
      <c r="CS589" s="231"/>
      <c r="CT589" s="231"/>
      <c r="CU589" s="231"/>
      <c r="CV589" s="231"/>
      <c r="CW589" s="231"/>
      <c r="CX589" s="231"/>
      <c r="CY589" s="231"/>
      <c r="CZ589" s="231"/>
    </row>
    <row r="590" s="230" customFormat="true" ht="25.15" customHeight="true" x14ac:dyDescent="0.2">
      <c r="A590" s="406"/>
      <c r="B590" s="406"/>
      <c r="C590" s="1316"/>
      <c r="D590" s="1345"/>
      <c r="E590" s="727"/>
      <c r="F590" s="727"/>
      <c r="G590" s="727"/>
      <c r="H590" s="1345"/>
      <c r="I590" s="1345"/>
      <c r="J590" s="727"/>
      <c r="K590" s="727"/>
      <c r="L590" s="727"/>
      <c r="M590" s="1345"/>
      <c r="N590" s="1345"/>
      <c r="O590" s="727"/>
      <c r="P590" s="727"/>
      <c r="Q590" s="727"/>
      <c r="R590" s="231"/>
      <c r="W590" s="231"/>
      <c r="X590" s="231"/>
      <c r="Y590" s="231"/>
      <c r="Z590" s="231"/>
      <c r="AA590" s="231"/>
      <c r="AB590" s="231"/>
      <c r="AC590" s="231"/>
      <c r="AD590" s="231"/>
      <c r="AE590" s="231"/>
      <c r="AF590" s="231"/>
      <c r="AG590" s="231"/>
      <c r="AH590" s="231"/>
      <c r="AI590" s="231"/>
      <c r="AJ590" s="231"/>
      <c r="AK590" s="231"/>
      <c r="AL590" s="231"/>
      <c r="AM590" s="231"/>
      <c r="AN590" s="231"/>
      <c r="AO590" s="231"/>
      <c r="AP590" s="231"/>
      <c r="AQ590" s="231"/>
      <c r="AR590" s="231"/>
      <c r="AS590" s="231"/>
      <c r="AT590" s="231"/>
      <c r="AU590" s="231"/>
      <c r="AV590" s="231"/>
      <c r="AW590" s="231"/>
      <c r="AX590" s="231"/>
      <c r="AY590" s="231"/>
      <c r="AZ590" s="231"/>
      <c r="BB590" s="406"/>
      <c r="BW590" s="231"/>
      <c r="BX590" s="231"/>
      <c r="BY590" s="231"/>
      <c r="BZ590" s="231"/>
      <c r="CA590" s="231"/>
      <c r="CB590" s="231"/>
      <c r="CC590" s="231"/>
      <c r="CD590" s="231"/>
      <c r="CE590" s="231"/>
      <c r="CF590" s="231"/>
      <c r="CG590" s="231"/>
      <c r="CH590" s="231"/>
      <c r="CI590" s="231"/>
      <c r="CJ590" s="231"/>
      <c r="CK590" s="231"/>
      <c r="CL590" s="231"/>
      <c r="CM590" s="231"/>
      <c r="CN590" s="231"/>
      <c r="CO590" s="231"/>
      <c r="CP590" s="231"/>
      <c r="CQ590" s="231"/>
      <c r="CR590" s="231"/>
      <c r="CS590" s="231"/>
      <c r="CT590" s="231"/>
      <c r="CU590" s="231"/>
      <c r="CV590" s="231"/>
      <c r="CW590" s="231"/>
      <c r="CX590" s="231"/>
      <c r="CY590" s="231"/>
      <c r="CZ590" s="231"/>
    </row>
    <row r="591" s="230" customFormat="true" ht="25.15" customHeight="true" x14ac:dyDescent="0.2">
      <c r="A591" s="406"/>
      <c r="B591" s="406"/>
      <c r="C591" s="1316"/>
      <c r="D591" s="1345"/>
      <c r="E591" s="727"/>
      <c r="F591" s="727"/>
      <c r="G591" s="727"/>
      <c r="H591" s="1345"/>
      <c r="I591" s="1345"/>
      <c r="J591" s="727"/>
      <c r="K591" s="727"/>
      <c r="L591" s="727"/>
      <c r="M591" s="1345"/>
      <c r="N591" s="1345"/>
      <c r="O591" s="727"/>
      <c r="P591" s="727"/>
      <c r="Q591" s="727"/>
      <c r="R591" s="231"/>
      <c r="W591" s="231"/>
      <c r="X591" s="231"/>
      <c r="Y591" s="231"/>
      <c r="Z591" s="231"/>
      <c r="AA591" s="231"/>
      <c r="AB591" s="231"/>
      <c r="AC591" s="231"/>
      <c r="AD591" s="231"/>
      <c r="AE591" s="231"/>
      <c r="AF591" s="231"/>
      <c r="AG591" s="231"/>
      <c r="AH591" s="231"/>
      <c r="AI591" s="231"/>
      <c r="AJ591" s="231"/>
      <c r="AK591" s="231"/>
      <c r="AL591" s="231"/>
      <c r="AM591" s="231"/>
      <c r="AN591" s="231"/>
      <c r="AO591" s="231"/>
      <c r="AP591" s="231"/>
      <c r="AQ591" s="231"/>
      <c r="AR591" s="231"/>
      <c r="AS591" s="231"/>
      <c r="AT591" s="231"/>
      <c r="AU591" s="231"/>
      <c r="AV591" s="231"/>
      <c r="AW591" s="231"/>
      <c r="AX591" s="231"/>
      <c r="AY591" s="231"/>
      <c r="AZ591" s="231"/>
      <c r="BB591" s="406"/>
      <c r="BW591" s="231"/>
      <c r="BX591" s="231"/>
      <c r="BY591" s="231"/>
      <c r="BZ591" s="231"/>
      <c r="CA591" s="231"/>
      <c r="CB591" s="231"/>
      <c r="CC591" s="231"/>
      <c r="CD591" s="231"/>
      <c r="CE591" s="231"/>
      <c r="CF591" s="231"/>
      <c r="CG591" s="231"/>
      <c r="CH591" s="231"/>
      <c r="CI591" s="231"/>
      <c r="CJ591" s="231"/>
      <c r="CK591" s="231"/>
      <c r="CL591" s="231"/>
      <c r="CM591" s="231"/>
      <c r="CN591" s="231"/>
      <c r="CO591" s="231"/>
      <c r="CP591" s="231"/>
      <c r="CQ591" s="231"/>
      <c r="CR591" s="231"/>
      <c r="CS591" s="231"/>
      <c r="CT591" s="231"/>
      <c r="CU591" s="231"/>
      <c r="CV591" s="231"/>
      <c r="CW591" s="231"/>
      <c r="CX591" s="231"/>
      <c r="CY591" s="231"/>
      <c r="CZ591" s="231"/>
    </row>
    <row r="592" s="230" customFormat="true" ht="25.15" customHeight="true" x14ac:dyDescent="0.2">
      <c r="A592" s="406"/>
      <c r="B592" s="406"/>
      <c r="C592" s="1316"/>
      <c r="D592" s="1345"/>
      <c r="E592" s="727"/>
      <c r="F592" s="727"/>
      <c r="G592" s="727"/>
      <c r="H592" s="1345"/>
      <c r="I592" s="1345"/>
      <c r="J592" s="727"/>
      <c r="K592" s="727"/>
      <c r="L592" s="727"/>
      <c r="M592" s="1345"/>
      <c r="N592" s="1345"/>
      <c r="O592" s="727"/>
      <c r="P592" s="727"/>
      <c r="Q592" s="727"/>
      <c r="R592" s="231"/>
      <c r="W592" s="231"/>
      <c r="X592" s="231"/>
      <c r="Y592" s="231"/>
      <c r="Z592" s="231"/>
      <c r="AA592" s="231"/>
      <c r="AB592" s="231"/>
      <c r="AC592" s="231"/>
      <c r="AD592" s="231"/>
      <c r="AE592" s="231"/>
      <c r="AF592" s="231"/>
      <c r="AG592" s="231"/>
      <c r="AH592" s="231"/>
      <c r="AI592" s="231"/>
      <c r="AJ592" s="231"/>
      <c r="AK592" s="231"/>
      <c r="AL592" s="231"/>
      <c r="AM592" s="231"/>
      <c r="AN592" s="231"/>
      <c r="AO592" s="231"/>
      <c r="AP592" s="231"/>
      <c r="AQ592" s="231"/>
      <c r="AR592" s="231"/>
      <c r="AS592" s="231"/>
      <c r="AT592" s="231"/>
      <c r="AU592" s="231"/>
      <c r="AV592" s="231"/>
      <c r="AW592" s="231"/>
      <c r="AX592" s="231"/>
      <c r="AY592" s="231"/>
      <c r="AZ592" s="231"/>
      <c r="BB592" s="406"/>
      <c r="BW592" s="231"/>
      <c r="BX592" s="231"/>
      <c r="BY592" s="231"/>
      <c r="BZ592" s="231"/>
      <c r="CA592" s="231"/>
      <c r="CB592" s="231"/>
      <c r="CC592" s="231"/>
      <c r="CD592" s="231"/>
      <c r="CE592" s="231"/>
      <c r="CF592" s="231"/>
      <c r="CG592" s="231"/>
      <c r="CH592" s="231"/>
      <c r="CI592" s="231"/>
      <c r="CJ592" s="231"/>
      <c r="CK592" s="231"/>
      <c r="CL592" s="231"/>
      <c r="CM592" s="231"/>
      <c r="CN592" s="231"/>
      <c r="CO592" s="231"/>
      <c r="CP592" s="231"/>
      <c r="CQ592" s="231"/>
      <c r="CR592" s="231"/>
      <c r="CS592" s="231"/>
      <c r="CT592" s="231"/>
      <c r="CU592" s="231"/>
      <c r="CV592" s="231"/>
      <c r="CW592" s="231"/>
      <c r="CX592" s="231"/>
      <c r="CY592" s="231"/>
      <c r="CZ592" s="231"/>
    </row>
    <row r="593" s="230" customFormat="true" ht="25.15" customHeight="true" x14ac:dyDescent="0.2">
      <c r="A593" s="406"/>
      <c r="B593" s="406"/>
      <c r="C593" s="1316"/>
      <c r="D593" s="1345"/>
      <c r="E593" s="727"/>
      <c r="F593" s="727"/>
      <c r="G593" s="727"/>
      <c r="H593" s="1345"/>
      <c r="I593" s="1345"/>
      <c r="J593" s="727"/>
      <c r="K593" s="727"/>
      <c r="L593" s="727"/>
      <c r="M593" s="1345"/>
      <c r="N593" s="1345"/>
      <c r="O593" s="727"/>
      <c r="P593" s="727"/>
      <c r="Q593" s="727"/>
      <c r="R593" s="231"/>
      <c r="W593" s="231"/>
      <c r="X593" s="231"/>
      <c r="Y593" s="231"/>
      <c r="Z593" s="231"/>
      <c r="AA593" s="231"/>
      <c r="AB593" s="231"/>
      <c r="AC593" s="231"/>
      <c r="AD593" s="231"/>
      <c r="AE593" s="231"/>
      <c r="AF593" s="231"/>
      <c r="AG593" s="231"/>
      <c r="AH593" s="231"/>
      <c r="AI593" s="231"/>
      <c r="AJ593" s="231"/>
      <c r="AK593" s="231"/>
      <c r="AL593" s="231"/>
      <c r="AM593" s="231"/>
      <c r="AN593" s="231"/>
      <c r="AO593" s="231"/>
      <c r="AP593" s="231"/>
      <c r="AQ593" s="231"/>
      <c r="AR593" s="231"/>
      <c r="AS593" s="231"/>
      <c r="AT593" s="231"/>
      <c r="AU593" s="231"/>
      <c r="AV593" s="231"/>
      <c r="AW593" s="231"/>
      <c r="AX593" s="231"/>
      <c r="AY593" s="231"/>
      <c r="AZ593" s="231"/>
      <c r="BB593" s="406"/>
      <c r="BW593" s="231"/>
      <c r="BX593" s="231"/>
      <c r="BY593" s="231"/>
      <c r="BZ593" s="231"/>
      <c r="CA593" s="231"/>
      <c r="CB593" s="231"/>
      <c r="CC593" s="231"/>
      <c r="CD593" s="231"/>
      <c r="CE593" s="231"/>
      <c r="CF593" s="231"/>
      <c r="CG593" s="231"/>
      <c r="CH593" s="231"/>
      <c r="CI593" s="231"/>
      <c r="CJ593" s="231"/>
      <c r="CK593" s="231"/>
      <c r="CL593" s="231"/>
      <c r="CM593" s="231"/>
      <c r="CN593" s="231"/>
      <c r="CO593" s="231"/>
      <c r="CP593" s="231"/>
      <c r="CQ593" s="231"/>
      <c r="CR593" s="231"/>
      <c r="CS593" s="231"/>
      <c r="CT593" s="231"/>
      <c r="CU593" s="231"/>
      <c r="CV593" s="231"/>
      <c r="CW593" s="231"/>
      <c r="CX593" s="231"/>
      <c r="CY593" s="231"/>
      <c r="CZ593" s="231"/>
    </row>
    <row r="594" s="230" customFormat="true" ht="25.15" customHeight="true" x14ac:dyDescent="0.2">
      <c r="A594" s="406"/>
      <c r="B594" s="406"/>
      <c r="C594" s="1316"/>
      <c r="D594" s="1345"/>
      <c r="E594" s="727"/>
      <c r="F594" s="727"/>
      <c r="G594" s="727"/>
      <c r="H594" s="1345"/>
      <c r="I594" s="1345"/>
      <c r="J594" s="727"/>
      <c r="K594" s="727"/>
      <c r="L594" s="727"/>
      <c r="M594" s="1345"/>
      <c r="N594" s="1345"/>
      <c r="O594" s="727"/>
      <c r="P594" s="727"/>
      <c r="Q594" s="727"/>
      <c r="R594" s="231"/>
      <c r="W594" s="231"/>
      <c r="X594" s="231"/>
      <c r="Y594" s="231"/>
      <c r="Z594" s="231"/>
      <c r="AA594" s="231"/>
      <c r="AB594" s="231"/>
      <c r="AC594" s="231"/>
      <c r="AD594" s="231"/>
      <c r="AE594" s="231"/>
      <c r="AF594" s="231"/>
      <c r="AG594" s="231"/>
      <c r="AH594" s="231"/>
      <c r="AI594" s="231"/>
      <c r="AJ594" s="231"/>
      <c r="AK594" s="231"/>
      <c r="AL594" s="231"/>
      <c r="AM594" s="231"/>
      <c r="AN594" s="231"/>
      <c r="AO594" s="231"/>
      <c r="AP594" s="231"/>
      <c r="AQ594" s="231"/>
      <c r="AR594" s="231"/>
      <c r="AS594" s="231"/>
      <c r="AT594" s="231"/>
      <c r="AU594" s="231"/>
      <c r="AV594" s="231"/>
      <c r="AW594" s="231"/>
      <c r="AX594" s="231"/>
      <c r="AY594" s="231"/>
      <c r="AZ594" s="231"/>
      <c r="BB594" s="406"/>
      <c r="BW594" s="231"/>
      <c r="BX594" s="231"/>
      <c r="BY594" s="231"/>
      <c r="BZ594" s="231"/>
      <c r="CA594" s="231"/>
      <c r="CB594" s="231"/>
      <c r="CC594" s="231"/>
      <c r="CD594" s="231"/>
      <c r="CE594" s="231"/>
      <c r="CF594" s="231"/>
      <c r="CG594" s="231"/>
      <c r="CH594" s="231"/>
      <c r="CI594" s="231"/>
      <c r="CJ594" s="231"/>
      <c r="CK594" s="231"/>
      <c r="CL594" s="231"/>
      <c r="CM594" s="231"/>
      <c r="CN594" s="231"/>
      <c r="CO594" s="231"/>
      <c r="CP594" s="231"/>
      <c r="CQ594" s="231"/>
      <c r="CR594" s="231"/>
      <c r="CS594" s="231"/>
      <c r="CT594" s="231"/>
      <c r="CU594" s="231"/>
      <c r="CV594" s="231"/>
      <c r="CW594" s="231"/>
      <c r="CX594" s="231"/>
      <c r="CY594" s="231"/>
      <c r="CZ594" s="231"/>
    </row>
    <row r="595" s="230" customFormat="true" ht="25.15" customHeight="true" x14ac:dyDescent="0.2">
      <c r="A595" s="406"/>
      <c r="B595" s="406"/>
      <c r="C595" s="1316"/>
      <c r="D595" s="1345"/>
      <c r="E595" s="727"/>
      <c r="F595" s="727"/>
      <c r="G595" s="727"/>
      <c r="H595" s="1345"/>
      <c r="I595" s="1345"/>
      <c r="J595" s="727"/>
      <c r="K595" s="727"/>
      <c r="L595" s="727"/>
      <c r="M595" s="1345"/>
      <c r="N595" s="1345"/>
      <c r="O595" s="727"/>
      <c r="P595" s="727"/>
      <c r="Q595" s="727"/>
      <c r="R595" s="231"/>
      <c r="W595" s="231"/>
      <c r="X595" s="231"/>
      <c r="Y595" s="231"/>
      <c r="Z595" s="231"/>
      <c r="AA595" s="231"/>
      <c r="AB595" s="231"/>
      <c r="AC595" s="231"/>
      <c r="AD595" s="231"/>
      <c r="AE595" s="231"/>
      <c r="AF595" s="231"/>
      <c r="AG595" s="231"/>
      <c r="AH595" s="231"/>
      <c r="AI595" s="231"/>
      <c r="AJ595" s="231"/>
      <c r="AK595" s="231"/>
      <c r="AL595" s="231"/>
      <c r="AM595" s="231"/>
      <c r="AN595" s="231"/>
      <c r="AO595" s="231"/>
      <c r="AP595" s="231"/>
      <c r="AQ595" s="231"/>
      <c r="AR595" s="231"/>
      <c r="AS595" s="231"/>
      <c r="AT595" s="231"/>
      <c r="AU595" s="231"/>
      <c r="AV595" s="231"/>
      <c r="AW595" s="231"/>
      <c r="AX595" s="231"/>
      <c r="AY595" s="231"/>
      <c r="AZ595" s="231"/>
      <c r="BB595" s="406"/>
      <c r="BW595" s="231"/>
      <c r="BX595" s="231"/>
      <c r="BY595" s="231"/>
      <c r="BZ595" s="231"/>
      <c r="CA595" s="231"/>
      <c r="CB595" s="231"/>
      <c r="CC595" s="231"/>
      <c r="CD595" s="231"/>
      <c r="CE595" s="231"/>
      <c r="CF595" s="231"/>
      <c r="CG595" s="231"/>
      <c r="CH595" s="231"/>
      <c r="CI595" s="231"/>
      <c r="CJ595" s="231"/>
      <c r="CK595" s="231"/>
      <c r="CL595" s="231"/>
      <c r="CM595" s="231"/>
      <c r="CN595" s="231"/>
      <c r="CO595" s="231"/>
      <c r="CP595" s="231"/>
      <c r="CQ595" s="231"/>
      <c r="CR595" s="231"/>
      <c r="CS595" s="231"/>
      <c r="CT595" s="231"/>
      <c r="CU595" s="231"/>
      <c r="CV595" s="231"/>
      <c r="CW595" s="231"/>
      <c r="CX595" s="231"/>
      <c r="CY595" s="231"/>
      <c r="CZ595" s="231"/>
    </row>
    <row r="596" s="230" customFormat="true" ht="25.15" customHeight="true" x14ac:dyDescent="0.2">
      <c r="A596" s="406"/>
      <c r="B596" s="406"/>
      <c r="C596" s="1316"/>
      <c r="D596" s="1345"/>
      <c r="E596" s="727"/>
      <c r="F596" s="727"/>
      <c r="G596" s="727"/>
      <c r="H596" s="1345"/>
      <c r="I596" s="1345"/>
      <c r="J596" s="727"/>
      <c r="K596" s="727"/>
      <c r="L596" s="727"/>
      <c r="M596" s="1345"/>
      <c r="N596" s="1345"/>
      <c r="O596" s="727"/>
      <c r="P596" s="727"/>
      <c r="Q596" s="727"/>
      <c r="R596" s="231"/>
      <c r="W596" s="231"/>
      <c r="X596" s="231"/>
      <c r="Y596" s="231"/>
      <c r="Z596" s="231"/>
      <c r="AA596" s="231"/>
      <c r="AB596" s="231"/>
      <c r="AC596" s="231"/>
      <c r="AD596" s="231"/>
      <c r="AE596" s="231"/>
      <c r="AF596" s="231"/>
      <c r="AG596" s="231"/>
      <c r="AH596" s="231"/>
      <c r="AI596" s="231"/>
      <c r="AJ596" s="231"/>
      <c r="AK596" s="231"/>
      <c r="AL596" s="231"/>
      <c r="AM596" s="231"/>
      <c r="AN596" s="231"/>
      <c r="AO596" s="231"/>
      <c r="AP596" s="231"/>
      <c r="AQ596" s="231"/>
      <c r="AR596" s="231"/>
      <c r="AS596" s="231"/>
      <c r="AT596" s="231"/>
      <c r="AU596" s="231"/>
      <c r="AV596" s="231"/>
      <c r="AW596" s="231"/>
      <c r="AX596" s="231"/>
      <c r="AY596" s="231"/>
      <c r="AZ596" s="231"/>
      <c r="BB596" s="406"/>
      <c r="BW596" s="231"/>
      <c r="BX596" s="231"/>
      <c r="BY596" s="231"/>
      <c r="BZ596" s="231"/>
      <c r="CA596" s="231"/>
      <c r="CB596" s="231"/>
      <c r="CC596" s="231"/>
      <c r="CD596" s="231"/>
      <c r="CE596" s="231"/>
      <c r="CF596" s="231"/>
      <c r="CG596" s="231"/>
      <c r="CH596" s="231"/>
      <c r="CI596" s="231"/>
      <c r="CJ596" s="231"/>
      <c r="CK596" s="231"/>
      <c r="CL596" s="231"/>
      <c r="CM596" s="231"/>
      <c r="CN596" s="231"/>
      <c r="CO596" s="231"/>
      <c r="CP596" s="231"/>
      <c r="CQ596" s="231"/>
      <c r="CR596" s="231"/>
      <c r="CS596" s="231"/>
      <c r="CT596" s="231"/>
      <c r="CU596" s="231"/>
      <c r="CV596" s="231"/>
      <c r="CW596" s="231"/>
      <c r="CX596" s="231"/>
      <c r="CY596" s="231"/>
      <c r="CZ596" s="231"/>
    </row>
    <row r="597" s="230" customFormat="true" ht="25.15" customHeight="true" x14ac:dyDescent="0.2">
      <c r="A597" s="406"/>
      <c r="B597" s="406"/>
      <c r="C597" s="1316"/>
      <c r="D597" s="1345"/>
      <c r="E597" s="727"/>
      <c r="F597" s="727"/>
      <c r="G597" s="727"/>
      <c r="H597" s="1345"/>
      <c r="I597" s="1345"/>
      <c r="J597" s="727"/>
      <c r="K597" s="727"/>
      <c r="L597" s="727"/>
      <c r="M597" s="1345"/>
      <c r="N597" s="1345"/>
      <c r="O597" s="727"/>
      <c r="P597" s="727"/>
      <c r="Q597" s="727"/>
      <c r="R597" s="231"/>
      <c r="W597" s="231"/>
      <c r="X597" s="231"/>
      <c r="Y597" s="231"/>
      <c r="Z597" s="231"/>
      <c r="AA597" s="231"/>
      <c r="AB597" s="231"/>
      <c r="AC597" s="231"/>
      <c r="AD597" s="231"/>
      <c r="AE597" s="231"/>
      <c r="AF597" s="231"/>
      <c r="AG597" s="231"/>
      <c r="AH597" s="231"/>
      <c r="AI597" s="231"/>
      <c r="AJ597" s="231"/>
      <c r="AK597" s="231"/>
      <c r="AL597" s="231"/>
      <c r="AM597" s="231"/>
      <c r="AN597" s="231"/>
      <c r="AO597" s="231"/>
      <c r="AP597" s="231"/>
      <c r="AQ597" s="231"/>
      <c r="AR597" s="231"/>
      <c r="AS597" s="231"/>
      <c r="AT597" s="231"/>
      <c r="AU597" s="231"/>
      <c r="AV597" s="231"/>
      <c r="AW597" s="231"/>
      <c r="AX597" s="231"/>
      <c r="AY597" s="231"/>
      <c r="AZ597" s="231"/>
      <c r="BB597" s="406"/>
      <c r="BW597" s="231"/>
      <c r="BX597" s="231"/>
      <c r="BY597" s="231"/>
      <c r="BZ597" s="231"/>
      <c r="CA597" s="231"/>
      <c r="CB597" s="231"/>
      <c r="CC597" s="231"/>
      <c r="CD597" s="231"/>
      <c r="CE597" s="231"/>
      <c r="CF597" s="231"/>
      <c r="CG597" s="231"/>
      <c r="CH597" s="231"/>
      <c r="CI597" s="231"/>
      <c r="CJ597" s="231"/>
      <c r="CK597" s="231"/>
      <c r="CL597" s="231"/>
      <c r="CM597" s="231"/>
      <c r="CN597" s="231"/>
      <c r="CO597" s="231"/>
      <c r="CP597" s="231"/>
      <c r="CQ597" s="231"/>
      <c r="CR597" s="231"/>
      <c r="CS597" s="231"/>
      <c r="CT597" s="231"/>
      <c r="CU597" s="231"/>
      <c r="CV597" s="231"/>
      <c r="CW597" s="231"/>
      <c r="CX597" s="231"/>
      <c r="CY597" s="231"/>
      <c r="CZ597" s="231"/>
    </row>
    <row r="598" s="230" customFormat="true" ht="25.15" customHeight="true" x14ac:dyDescent="0.2">
      <c r="A598" s="406"/>
      <c r="B598" s="406"/>
      <c r="C598" s="1316"/>
      <c r="D598" s="1345"/>
      <c r="E598" s="727"/>
      <c r="F598" s="727"/>
      <c r="G598" s="727"/>
      <c r="H598" s="1345"/>
      <c r="I598" s="1345"/>
      <c r="J598" s="727"/>
      <c r="K598" s="727"/>
      <c r="L598" s="727"/>
      <c r="M598" s="1345"/>
      <c r="N598" s="1345"/>
      <c r="O598" s="727"/>
      <c r="P598" s="727"/>
      <c r="Q598" s="727"/>
      <c r="R598" s="231"/>
      <c r="W598" s="231"/>
      <c r="X598" s="231"/>
      <c r="Y598" s="231"/>
      <c r="Z598" s="231"/>
      <c r="AA598" s="231"/>
      <c r="AB598" s="231"/>
      <c r="AC598" s="231"/>
      <c r="AD598" s="231"/>
      <c r="AE598" s="231"/>
      <c r="AF598" s="231"/>
      <c r="AG598" s="231"/>
      <c r="AH598" s="231"/>
      <c r="AI598" s="231"/>
      <c r="AJ598" s="231"/>
      <c r="AK598" s="231"/>
      <c r="AL598" s="231"/>
      <c r="AM598" s="231"/>
      <c r="AN598" s="231"/>
      <c r="AO598" s="231"/>
      <c r="AP598" s="231"/>
      <c r="AQ598" s="231"/>
      <c r="AR598" s="231"/>
      <c r="AS598" s="231"/>
      <c r="AT598" s="231"/>
      <c r="AU598" s="231"/>
      <c r="AV598" s="231"/>
      <c r="AW598" s="231"/>
      <c r="AX598" s="231"/>
      <c r="AY598" s="231"/>
      <c r="AZ598" s="231"/>
      <c r="BB598" s="406"/>
      <c r="BW598" s="231"/>
      <c r="BX598" s="231"/>
      <c r="BY598" s="231"/>
      <c r="BZ598" s="231"/>
      <c r="CA598" s="231"/>
      <c r="CB598" s="231"/>
      <c r="CC598" s="231"/>
      <c r="CD598" s="231"/>
      <c r="CE598" s="231"/>
      <c r="CF598" s="231"/>
      <c r="CG598" s="231"/>
      <c r="CH598" s="231"/>
      <c r="CI598" s="231"/>
      <c r="CJ598" s="231"/>
      <c r="CK598" s="231"/>
      <c r="CL598" s="231"/>
      <c r="CM598" s="231"/>
      <c r="CN598" s="231"/>
      <c r="CO598" s="231"/>
      <c r="CP598" s="231"/>
      <c r="CQ598" s="231"/>
      <c r="CR598" s="231"/>
      <c r="CS598" s="231"/>
      <c r="CT598" s="231"/>
      <c r="CU598" s="231"/>
      <c r="CV598" s="231"/>
      <c r="CW598" s="231"/>
      <c r="CX598" s="231"/>
      <c r="CY598" s="231"/>
      <c r="CZ598" s="231"/>
    </row>
    <row r="599" s="230" customFormat="true" ht="25.15" customHeight="true" x14ac:dyDescent="0.2">
      <c r="A599" s="406"/>
      <c r="B599" s="406"/>
      <c r="C599" s="1316"/>
      <c r="D599" s="1345"/>
      <c r="E599" s="727"/>
      <c r="F599" s="727"/>
      <c r="G599" s="727"/>
      <c r="H599" s="1345"/>
      <c r="I599" s="1345"/>
      <c r="J599" s="727"/>
      <c r="K599" s="727"/>
      <c r="L599" s="727"/>
      <c r="M599" s="1345"/>
      <c r="N599" s="1345"/>
      <c r="O599" s="727"/>
      <c r="P599" s="727"/>
      <c r="Q599" s="727"/>
      <c r="R599" s="231"/>
      <c r="W599" s="231"/>
      <c r="X599" s="231"/>
      <c r="Y599" s="231"/>
      <c r="Z599" s="231"/>
      <c r="AA599" s="231"/>
      <c r="AB599" s="231"/>
      <c r="AC599" s="231"/>
      <c r="AD599" s="231"/>
      <c r="AE599" s="231"/>
      <c r="AF599" s="231"/>
      <c r="AG599" s="231"/>
      <c r="AH599" s="231"/>
      <c r="AI599" s="231"/>
      <c r="AJ599" s="231"/>
      <c r="AK599" s="231"/>
      <c r="AL599" s="231"/>
      <c r="AM599" s="231"/>
      <c r="AN599" s="231"/>
      <c r="AO599" s="231"/>
      <c r="AP599" s="231"/>
      <c r="AQ599" s="231"/>
      <c r="AR599" s="231"/>
      <c r="AS599" s="231"/>
      <c r="AT599" s="231"/>
      <c r="AU599" s="231"/>
      <c r="AV599" s="231"/>
      <c r="AW599" s="231"/>
      <c r="AX599" s="231"/>
      <c r="AY599" s="231"/>
      <c r="AZ599" s="231"/>
      <c r="BB599" s="406"/>
      <c r="BW599" s="231"/>
      <c r="BX599" s="231"/>
      <c r="BY599" s="231"/>
      <c r="BZ599" s="231"/>
      <c r="CA599" s="231"/>
      <c r="CB599" s="231"/>
      <c r="CC599" s="231"/>
      <c r="CD599" s="231"/>
      <c r="CE599" s="231"/>
      <c r="CF599" s="231"/>
      <c r="CG599" s="231"/>
      <c r="CH599" s="231"/>
      <c r="CI599" s="231"/>
      <c r="CJ599" s="231"/>
      <c r="CK599" s="231"/>
      <c r="CL599" s="231"/>
      <c r="CM599" s="231"/>
      <c r="CN599" s="231"/>
      <c r="CO599" s="231"/>
      <c r="CP599" s="231"/>
      <c r="CQ599" s="231"/>
      <c r="CR599" s="231"/>
      <c r="CS599" s="231"/>
      <c r="CT599" s="231"/>
      <c r="CU599" s="231"/>
      <c r="CV599" s="231"/>
      <c r="CW599" s="231"/>
      <c r="CX599" s="231"/>
      <c r="CY599" s="231"/>
      <c r="CZ599" s="231"/>
    </row>
    <row r="600" s="230" customFormat="true" ht="25.15" customHeight="true" x14ac:dyDescent="0.2">
      <c r="A600" s="406"/>
      <c r="B600" s="406"/>
      <c r="C600" s="1316"/>
      <c r="D600" s="1345"/>
      <c r="E600" s="727"/>
      <c r="F600" s="727"/>
      <c r="G600" s="727"/>
      <c r="H600" s="1345"/>
      <c r="I600" s="1345"/>
      <c r="J600" s="727"/>
      <c r="K600" s="727"/>
      <c r="L600" s="727"/>
      <c r="M600" s="1345"/>
      <c r="N600" s="1345"/>
      <c r="O600" s="727"/>
      <c r="P600" s="727"/>
      <c r="Q600" s="727"/>
      <c r="R600" s="231"/>
      <c r="W600" s="231"/>
      <c r="X600" s="231"/>
      <c r="Y600" s="231"/>
      <c r="Z600" s="231"/>
      <c r="AA600" s="231"/>
      <c r="AB600" s="231"/>
      <c r="AC600" s="231"/>
      <c r="AD600" s="231"/>
      <c r="AE600" s="231"/>
      <c r="AF600" s="231"/>
      <c r="AG600" s="231"/>
      <c r="AH600" s="231"/>
      <c r="AI600" s="231"/>
      <c r="AJ600" s="231"/>
      <c r="AK600" s="231"/>
      <c r="AL600" s="231"/>
      <c r="AM600" s="231"/>
      <c r="AN600" s="231"/>
      <c r="AO600" s="231"/>
      <c r="AP600" s="231"/>
      <c r="AQ600" s="231"/>
      <c r="AR600" s="231"/>
      <c r="AS600" s="231"/>
      <c r="AT600" s="231"/>
      <c r="AU600" s="231"/>
      <c r="AV600" s="231"/>
      <c r="AW600" s="231"/>
      <c r="AX600" s="231"/>
      <c r="AY600" s="231"/>
      <c r="AZ600" s="231"/>
      <c r="BB600" s="406"/>
      <c r="BW600" s="231"/>
      <c r="BX600" s="231"/>
      <c r="BY600" s="231"/>
      <c r="BZ600" s="231"/>
      <c r="CA600" s="231"/>
      <c r="CB600" s="231"/>
      <c r="CC600" s="231"/>
      <c r="CD600" s="231"/>
      <c r="CE600" s="231"/>
      <c r="CF600" s="231"/>
      <c r="CG600" s="231"/>
      <c r="CH600" s="231"/>
      <c r="CI600" s="231"/>
      <c r="CJ600" s="231"/>
      <c r="CK600" s="231"/>
      <c r="CL600" s="231"/>
      <c r="CM600" s="231"/>
      <c r="CN600" s="231"/>
      <c r="CO600" s="231"/>
      <c r="CP600" s="231"/>
      <c r="CQ600" s="231"/>
      <c r="CR600" s="231"/>
      <c r="CS600" s="231"/>
      <c r="CT600" s="231"/>
      <c r="CU600" s="231"/>
      <c r="CV600" s="231"/>
      <c r="CW600" s="231"/>
      <c r="CX600" s="231"/>
      <c r="CY600" s="231"/>
      <c r="CZ600" s="231"/>
    </row>
    <row r="601" s="230" customFormat="true" ht="25.15" customHeight="true" x14ac:dyDescent="0.2">
      <c r="A601" s="406"/>
      <c r="B601" s="406"/>
      <c r="C601" s="1316"/>
      <c r="D601" s="1345"/>
      <c r="E601" s="727"/>
      <c r="F601" s="727"/>
      <c r="G601" s="727"/>
      <c r="H601" s="1345"/>
      <c r="I601" s="1345"/>
      <c r="J601" s="727"/>
      <c r="K601" s="727"/>
      <c r="L601" s="727"/>
      <c r="M601" s="1345"/>
      <c r="N601" s="1345"/>
      <c r="O601" s="727"/>
      <c r="P601" s="727"/>
      <c r="Q601" s="727"/>
      <c r="R601" s="231"/>
      <c r="W601" s="231"/>
      <c r="X601" s="231"/>
      <c r="Y601" s="231"/>
      <c r="Z601" s="231"/>
      <c r="AA601" s="231"/>
      <c r="AB601" s="231"/>
      <c r="AC601" s="231"/>
      <c r="AD601" s="231"/>
      <c r="AE601" s="231"/>
      <c r="AF601" s="231"/>
      <c r="AG601" s="231"/>
      <c r="AH601" s="231"/>
      <c r="AI601" s="231"/>
      <c r="AJ601" s="231"/>
      <c r="AK601" s="231"/>
      <c r="AL601" s="231"/>
      <c r="AM601" s="231"/>
      <c r="AN601" s="231"/>
      <c r="AO601" s="231"/>
      <c r="AP601" s="231"/>
      <c r="AQ601" s="231"/>
      <c r="AR601" s="231"/>
      <c r="AS601" s="231"/>
      <c r="AT601" s="231"/>
      <c r="AU601" s="231"/>
      <c r="AV601" s="231"/>
      <c r="AW601" s="231"/>
      <c r="AX601" s="231"/>
      <c r="AY601" s="231"/>
      <c r="AZ601" s="231"/>
      <c r="BB601" s="406"/>
      <c r="BW601" s="231"/>
      <c r="BX601" s="231"/>
      <c r="BY601" s="231"/>
      <c r="BZ601" s="231"/>
      <c r="CA601" s="231"/>
      <c r="CB601" s="231"/>
      <c r="CC601" s="231"/>
      <c r="CD601" s="231"/>
      <c r="CE601" s="231"/>
      <c r="CF601" s="231"/>
      <c r="CG601" s="231"/>
      <c r="CH601" s="231"/>
      <c r="CI601" s="231"/>
      <c r="CJ601" s="231"/>
      <c r="CK601" s="231"/>
      <c r="CL601" s="231"/>
      <c r="CM601" s="231"/>
      <c r="CN601" s="231"/>
      <c r="CO601" s="231"/>
      <c r="CP601" s="231"/>
      <c r="CQ601" s="231"/>
      <c r="CR601" s="231"/>
      <c r="CS601" s="231"/>
      <c r="CT601" s="231"/>
      <c r="CU601" s="231"/>
      <c r="CV601" s="231"/>
      <c r="CW601" s="231"/>
      <c r="CX601" s="231"/>
      <c r="CY601" s="231"/>
      <c r="CZ601" s="231"/>
    </row>
    <row r="602" s="230" customFormat="true" ht="25.15" customHeight="true" x14ac:dyDescent="0.2">
      <c r="A602" s="406"/>
      <c r="B602" s="406"/>
      <c r="C602" s="1316"/>
      <c r="D602" s="1345"/>
      <c r="E602" s="727"/>
      <c r="F602" s="727"/>
      <c r="G602" s="727"/>
      <c r="H602" s="1345"/>
      <c r="I602" s="1345"/>
      <c r="J602" s="727"/>
      <c r="K602" s="727"/>
      <c r="L602" s="727"/>
      <c r="M602" s="1345"/>
      <c r="N602" s="1345"/>
      <c r="O602" s="727"/>
      <c r="P602" s="727"/>
      <c r="Q602" s="727"/>
      <c r="R602" s="231"/>
      <c r="W602" s="231"/>
      <c r="X602" s="231"/>
      <c r="Y602" s="231"/>
      <c r="Z602" s="231"/>
      <c r="AA602" s="231"/>
      <c r="AB602" s="231"/>
      <c r="AC602" s="231"/>
      <c r="AD602" s="231"/>
      <c r="AE602" s="231"/>
      <c r="AF602" s="231"/>
      <c r="AG602" s="231"/>
      <c r="AH602" s="231"/>
      <c r="AI602" s="231"/>
      <c r="AJ602" s="231"/>
      <c r="AK602" s="231"/>
      <c r="AL602" s="231"/>
      <c r="AM602" s="231"/>
      <c r="AN602" s="231"/>
      <c r="AO602" s="231"/>
      <c r="AP602" s="231"/>
      <c r="AQ602" s="231"/>
      <c r="AR602" s="231"/>
      <c r="AS602" s="231"/>
      <c r="AT602" s="231"/>
      <c r="AU602" s="231"/>
      <c r="AV602" s="231"/>
      <c r="AW602" s="231"/>
      <c r="AX602" s="231"/>
      <c r="AY602" s="231"/>
      <c r="AZ602" s="231"/>
      <c r="BB602" s="406"/>
      <c r="BW602" s="231"/>
      <c r="BX602" s="231"/>
      <c r="BY602" s="231"/>
      <c r="BZ602" s="231"/>
      <c r="CA602" s="231"/>
      <c r="CB602" s="231"/>
      <c r="CC602" s="231"/>
      <c r="CD602" s="231"/>
      <c r="CE602" s="231"/>
      <c r="CF602" s="231"/>
      <c r="CG602" s="231"/>
      <c r="CH602" s="231"/>
      <c r="CI602" s="231"/>
      <c r="CJ602" s="231"/>
      <c r="CK602" s="231"/>
      <c r="CL602" s="231"/>
      <c r="CM602" s="231"/>
      <c r="CN602" s="231"/>
      <c r="CO602" s="231"/>
      <c r="CP602" s="231"/>
      <c r="CQ602" s="231"/>
      <c r="CR602" s="231"/>
      <c r="CS602" s="231"/>
      <c r="CT602" s="231"/>
      <c r="CU602" s="231"/>
      <c r="CV602" s="231"/>
      <c r="CW602" s="231"/>
      <c r="CX602" s="231"/>
      <c r="CY602" s="231"/>
      <c r="CZ602" s="231"/>
    </row>
    <row r="603" s="230" customFormat="true" ht="25.15" customHeight="true" x14ac:dyDescent="0.2">
      <c r="A603" s="406"/>
      <c r="B603" s="406"/>
      <c r="C603" s="1316"/>
      <c r="D603" s="1345"/>
      <c r="E603" s="727"/>
      <c r="F603" s="727"/>
      <c r="G603" s="727"/>
      <c r="H603" s="1345"/>
      <c r="I603" s="1345"/>
      <c r="J603" s="727"/>
      <c r="K603" s="727"/>
      <c r="L603" s="727"/>
      <c r="M603" s="1345"/>
      <c r="N603" s="1345"/>
      <c r="O603" s="727"/>
      <c r="P603" s="727"/>
      <c r="Q603" s="727"/>
      <c r="R603" s="231"/>
      <c r="W603" s="231"/>
      <c r="X603" s="231"/>
      <c r="Y603" s="231"/>
      <c r="Z603" s="231"/>
      <c r="AA603" s="231"/>
      <c r="AB603" s="231"/>
      <c r="AC603" s="231"/>
      <c r="AD603" s="231"/>
      <c r="AE603" s="231"/>
      <c r="AF603" s="231"/>
      <c r="AG603" s="231"/>
      <c r="AH603" s="231"/>
      <c r="AI603" s="231"/>
      <c r="AJ603" s="231"/>
      <c r="AK603" s="231"/>
      <c r="AL603" s="231"/>
      <c r="AM603" s="231"/>
      <c r="AN603" s="231"/>
      <c r="AO603" s="231"/>
      <c r="AP603" s="231"/>
      <c r="AQ603" s="231"/>
      <c r="AR603" s="231"/>
      <c r="AS603" s="231"/>
      <c r="AT603" s="231"/>
      <c r="AU603" s="231"/>
      <c r="AV603" s="231"/>
      <c r="AW603" s="231"/>
      <c r="AX603" s="231"/>
      <c r="AY603" s="231"/>
      <c r="AZ603" s="231"/>
      <c r="BB603" s="406"/>
      <c r="BW603" s="231"/>
      <c r="BX603" s="231"/>
      <c r="BY603" s="231"/>
      <c r="BZ603" s="231"/>
      <c r="CA603" s="231"/>
      <c r="CB603" s="231"/>
      <c r="CC603" s="231"/>
      <c r="CD603" s="231"/>
      <c r="CE603" s="231"/>
      <c r="CF603" s="231"/>
      <c r="CG603" s="231"/>
      <c r="CH603" s="231"/>
      <c r="CI603" s="231"/>
      <c r="CJ603" s="231"/>
      <c r="CK603" s="231"/>
      <c r="CL603" s="231"/>
      <c r="CM603" s="231"/>
      <c r="CN603" s="231"/>
      <c r="CO603" s="231"/>
      <c r="CP603" s="231"/>
      <c r="CQ603" s="231"/>
      <c r="CR603" s="231"/>
      <c r="CS603" s="231"/>
      <c r="CT603" s="231"/>
      <c r="CU603" s="231"/>
      <c r="CV603" s="231"/>
      <c r="CW603" s="231"/>
      <c r="CX603" s="231"/>
      <c r="CY603" s="231"/>
      <c r="CZ603" s="231"/>
    </row>
    <row r="604" s="231" customFormat="true" ht="25.15" customHeight="true" x14ac:dyDescent="0.2">
      <c r="A604" s="407"/>
      <c r="B604" s="407"/>
      <c r="C604" s="1316"/>
      <c r="D604" s="1345"/>
      <c r="E604" s="727"/>
      <c r="F604" s="727"/>
      <c r="G604" s="727"/>
      <c r="H604" s="1345"/>
      <c r="I604" s="1345"/>
      <c r="J604" s="727"/>
      <c r="K604" s="727"/>
      <c r="L604" s="727"/>
      <c r="M604" s="1345"/>
      <c r="N604" s="1345"/>
      <c r="O604" s="727"/>
      <c r="P604" s="727"/>
      <c r="Q604" s="727"/>
      <c r="BB604" s="407"/>
    </row>
    <row r="605" s="231" customFormat="true" ht="25.15" customHeight="true" x14ac:dyDescent="0.2">
      <c r="A605" s="407"/>
      <c r="B605" s="407"/>
      <c r="C605" s="1316"/>
      <c r="D605" s="1345"/>
      <c r="E605" s="727"/>
      <c r="F605" s="727"/>
      <c r="G605" s="727"/>
      <c r="H605" s="1345"/>
      <c r="I605" s="1345"/>
      <c r="J605" s="727"/>
      <c r="K605" s="727"/>
      <c r="L605" s="727"/>
      <c r="M605" s="1345"/>
      <c r="N605" s="1345"/>
      <c r="O605" s="727"/>
      <c r="P605" s="727"/>
      <c r="Q605" s="727"/>
      <c r="BB605" s="407"/>
    </row>
    <row r="606" s="231" customFormat="true" ht="25.15" customHeight="true" x14ac:dyDescent="0.2">
      <c r="A606" s="407"/>
      <c r="B606" s="407"/>
      <c r="C606" s="1316"/>
      <c r="D606" s="1345"/>
      <c r="E606" s="727"/>
      <c r="F606" s="727"/>
      <c r="G606" s="727"/>
      <c r="H606" s="1345"/>
      <c r="I606" s="1345"/>
      <c r="J606" s="727"/>
      <c r="K606" s="727"/>
      <c r="L606" s="727"/>
      <c r="M606" s="1345"/>
      <c r="N606" s="1345"/>
      <c r="O606" s="727"/>
      <c r="P606" s="727"/>
      <c r="Q606" s="727"/>
      <c r="BB606" s="407"/>
    </row>
    <row r="607" s="231" customFormat="true" ht="25.15" customHeight="true" x14ac:dyDescent="0.2">
      <c r="A607" s="407"/>
      <c r="B607" s="407"/>
      <c r="C607" s="1316"/>
      <c r="D607" s="1345"/>
      <c r="E607" s="727"/>
      <c r="F607" s="727"/>
      <c r="G607" s="727"/>
      <c r="H607" s="1345"/>
      <c r="I607" s="1345"/>
      <c r="J607" s="727"/>
      <c r="K607" s="727"/>
      <c r="L607" s="727"/>
      <c r="M607" s="1345"/>
      <c r="N607" s="1345"/>
      <c r="O607" s="727"/>
      <c r="P607" s="727"/>
      <c r="Q607" s="727"/>
      <c r="BB607" s="407"/>
    </row>
    <row r="608" s="231" customFormat="true" ht="25.15" customHeight="true" x14ac:dyDescent="0.2">
      <c r="A608" s="407"/>
      <c r="B608" s="407"/>
      <c r="C608" s="1316"/>
      <c r="D608" s="1345"/>
      <c r="E608" s="727"/>
      <c r="F608" s="727"/>
      <c r="G608" s="727"/>
      <c r="H608" s="1345"/>
      <c r="I608" s="1345"/>
      <c r="J608" s="727"/>
      <c r="K608" s="727"/>
      <c r="L608" s="727"/>
      <c r="M608" s="1345"/>
      <c r="N608" s="1345"/>
      <c r="O608" s="727"/>
      <c r="P608" s="727"/>
      <c r="Q608" s="727"/>
      <c r="BB608" s="407"/>
    </row>
    <row r="609" s="231" customFormat="true" ht="25.15" customHeight="true" x14ac:dyDescent="0.2">
      <c r="A609" s="407"/>
      <c r="B609" s="407"/>
      <c r="C609" s="1316"/>
      <c r="D609" s="1345"/>
      <c r="E609" s="727"/>
      <c r="F609" s="727"/>
      <c r="G609" s="727"/>
      <c r="H609" s="1345"/>
      <c r="I609" s="1345"/>
      <c r="J609" s="727"/>
      <c r="K609" s="727"/>
      <c r="L609" s="727"/>
      <c r="M609" s="1345"/>
      <c r="N609" s="1345"/>
      <c r="O609" s="727"/>
      <c r="P609" s="727"/>
      <c r="Q609" s="727"/>
      <c r="BB609" s="407"/>
    </row>
    <row r="610" s="231" customFormat="true" ht="25.15" customHeight="true" x14ac:dyDescent="0.2">
      <c r="A610" s="407"/>
      <c r="B610" s="407"/>
      <c r="C610" s="1316"/>
      <c r="D610" s="1345"/>
      <c r="E610" s="727"/>
      <c r="F610" s="727"/>
      <c r="G610" s="727"/>
      <c r="H610" s="1345"/>
      <c r="I610" s="1345"/>
      <c r="J610" s="727"/>
      <c r="K610" s="727"/>
      <c r="L610" s="727"/>
      <c r="M610" s="1345"/>
      <c r="N610" s="1345"/>
      <c r="O610" s="727"/>
      <c r="P610" s="727"/>
      <c r="Q610" s="727"/>
      <c r="BB610" s="407"/>
    </row>
    <row r="611" s="231" customFormat="true" ht="25.15" customHeight="true" x14ac:dyDescent="0.2">
      <c r="A611" s="407"/>
      <c r="B611" s="407"/>
      <c r="C611" s="1316"/>
      <c r="D611" s="1345"/>
      <c r="E611" s="727"/>
      <c r="F611" s="727"/>
      <c r="G611" s="727"/>
      <c r="H611" s="1345"/>
      <c r="I611" s="1345"/>
      <c r="J611" s="727"/>
      <c r="K611" s="727"/>
      <c r="L611" s="727"/>
      <c r="M611" s="1345"/>
      <c r="N611" s="1345"/>
      <c r="O611" s="727"/>
      <c r="P611" s="727"/>
      <c r="Q611" s="727"/>
      <c r="BB611" s="407"/>
    </row>
    <row r="612" s="231" customFormat="true" ht="25.15" customHeight="true" x14ac:dyDescent="0.2">
      <c r="A612" s="407"/>
      <c r="B612" s="407"/>
      <c r="C612" s="1316"/>
      <c r="D612" s="1345"/>
      <c r="E612" s="727"/>
      <c r="F612" s="727"/>
      <c r="G612" s="727"/>
      <c r="H612" s="1345"/>
      <c r="I612" s="1345"/>
      <c r="J612" s="727"/>
      <c r="K612" s="727"/>
      <c r="L612" s="727"/>
      <c r="M612" s="1345"/>
      <c r="N612" s="1345"/>
      <c r="O612" s="727"/>
      <c r="P612" s="727"/>
      <c r="Q612" s="727"/>
      <c r="BB612" s="407"/>
    </row>
    <row r="613" s="231" customFormat="true" ht="25.15" customHeight="true" x14ac:dyDescent="0.2">
      <c r="A613" s="407"/>
      <c r="B613" s="407"/>
      <c r="C613" s="1316"/>
      <c r="D613" s="1345"/>
      <c r="E613" s="727"/>
      <c r="F613" s="727"/>
      <c r="G613" s="727"/>
      <c r="H613" s="1345"/>
      <c r="I613" s="1345"/>
      <c r="J613" s="727"/>
      <c r="K613" s="727"/>
      <c r="L613" s="727"/>
      <c r="M613" s="1345"/>
      <c r="N613" s="1345"/>
      <c r="O613" s="727"/>
      <c r="P613" s="727"/>
      <c r="Q613" s="727"/>
      <c r="BB613" s="407"/>
    </row>
    <row r="614" s="231" customFormat="true" ht="25.15" customHeight="true" x14ac:dyDescent="0.2">
      <c r="A614" s="407"/>
      <c r="B614" s="407"/>
      <c r="C614" s="1316"/>
      <c r="D614" s="1345"/>
      <c r="E614" s="727"/>
      <c r="F614" s="727"/>
      <c r="G614" s="727"/>
      <c r="H614" s="1345"/>
      <c r="I614" s="1345"/>
      <c r="J614" s="727"/>
      <c r="K614" s="727"/>
      <c r="L614" s="727"/>
      <c r="M614" s="1345"/>
      <c r="N614" s="1345"/>
      <c r="O614" s="727"/>
      <c r="P614" s="727"/>
      <c r="Q614" s="727"/>
      <c r="BB614" s="407"/>
    </row>
    <row r="615" s="231" customFormat="true" ht="25.15" customHeight="true" x14ac:dyDescent="0.2">
      <c r="A615" s="407"/>
      <c r="B615" s="407"/>
      <c r="C615" s="1316"/>
      <c r="D615" s="1345"/>
      <c r="E615" s="727"/>
      <c r="F615" s="727"/>
      <c r="G615" s="727"/>
      <c r="H615" s="1345"/>
      <c r="I615" s="1345"/>
      <c r="J615" s="727"/>
      <c r="K615" s="727"/>
      <c r="L615" s="727"/>
      <c r="M615" s="1345"/>
      <c r="N615" s="1345"/>
      <c r="O615" s="727"/>
      <c r="P615" s="727"/>
      <c r="Q615" s="727"/>
      <c r="BB615" s="407"/>
    </row>
    <row r="616" s="231" customFormat="true" ht="25.15" customHeight="true" x14ac:dyDescent="0.2">
      <c r="A616" s="407"/>
      <c r="B616" s="407"/>
      <c r="C616" s="1316"/>
      <c r="D616" s="1345"/>
      <c r="E616" s="727"/>
      <c r="F616" s="727"/>
      <c r="G616" s="727"/>
      <c r="H616" s="1345"/>
      <c r="I616" s="1345"/>
      <c r="J616" s="727"/>
      <c r="K616" s="727"/>
      <c r="L616" s="727"/>
      <c r="M616" s="1345"/>
      <c r="N616" s="1345"/>
      <c r="O616" s="727"/>
      <c r="P616" s="727"/>
      <c r="Q616" s="727"/>
      <c r="BB616" s="407"/>
    </row>
    <row r="617" s="231" customFormat="true" ht="25.15" customHeight="true" x14ac:dyDescent="0.2">
      <c r="A617" s="407"/>
      <c r="B617" s="407"/>
      <c r="C617" s="1316"/>
      <c r="D617" s="1345"/>
      <c r="E617" s="727"/>
      <c r="F617" s="727"/>
      <c r="G617" s="727"/>
      <c r="H617" s="1345"/>
      <c r="I617" s="1345"/>
      <c r="J617" s="727"/>
      <c r="K617" s="727"/>
      <c r="L617" s="727"/>
      <c r="M617" s="1345"/>
      <c r="N617" s="1345"/>
      <c r="O617" s="727"/>
      <c r="P617" s="727"/>
      <c r="Q617" s="727"/>
      <c r="BB617" s="407"/>
    </row>
    <row r="618" s="231" customFormat="true" ht="25.15" customHeight="true" x14ac:dyDescent="0.2">
      <c r="A618" s="407"/>
      <c r="B618" s="407"/>
      <c r="C618" s="1316"/>
      <c r="D618" s="1345"/>
      <c r="E618" s="727"/>
      <c r="F618" s="727"/>
      <c r="G618" s="727"/>
      <c r="H618" s="1345"/>
      <c r="I618" s="1345"/>
      <c r="J618" s="727"/>
      <c r="K618" s="727"/>
      <c r="L618" s="727"/>
      <c r="M618" s="1345"/>
      <c r="N618" s="1345"/>
      <c r="O618" s="727"/>
      <c r="P618" s="727"/>
      <c r="Q618" s="727"/>
      <c r="BB618" s="407"/>
    </row>
    <row r="619" s="231" customFormat="true" ht="25.15" customHeight="true" x14ac:dyDescent="0.2">
      <c r="A619" s="407"/>
      <c r="B619" s="407"/>
      <c r="C619" s="1316"/>
      <c r="D619" s="1345"/>
      <c r="E619" s="727"/>
      <c r="F619" s="727"/>
      <c r="G619" s="727"/>
      <c r="H619" s="1345"/>
      <c r="I619" s="1345"/>
      <c r="J619" s="727"/>
      <c r="K619" s="727"/>
      <c r="L619" s="727"/>
      <c r="M619" s="1345"/>
      <c r="N619" s="1345"/>
      <c r="O619" s="727"/>
      <c r="P619" s="727"/>
      <c r="Q619" s="727"/>
      <c r="BB619" s="407"/>
    </row>
    <row r="620" s="231" customFormat="true" ht="25.15" customHeight="true" x14ac:dyDescent="0.2">
      <c r="A620" s="407"/>
      <c r="B620" s="407"/>
      <c r="C620" s="1316"/>
      <c r="D620" s="1345"/>
      <c r="E620" s="727"/>
      <c r="F620" s="727"/>
      <c r="G620" s="727"/>
      <c r="H620" s="1345"/>
      <c r="I620" s="1345"/>
      <c r="J620" s="727"/>
      <c r="K620" s="727"/>
      <c r="L620" s="727"/>
      <c r="M620" s="1345"/>
      <c r="N620" s="1345"/>
      <c r="O620" s="727"/>
      <c r="P620" s="727"/>
      <c r="Q620" s="727"/>
      <c r="BB620" s="407"/>
    </row>
    <row r="621" s="231" customFormat="true" ht="25.15" customHeight="true" x14ac:dyDescent="0.2">
      <c r="A621" s="407"/>
      <c r="B621" s="407"/>
      <c r="C621" s="1346"/>
      <c r="D621" s="1345"/>
      <c r="E621" s="727"/>
      <c r="F621" s="727"/>
      <c r="G621" s="727"/>
      <c r="H621" s="1345"/>
      <c r="I621" s="1345"/>
      <c r="J621" s="727"/>
      <c r="K621" s="727"/>
      <c r="L621" s="727"/>
      <c r="M621" s="1345"/>
      <c r="N621" s="1345"/>
      <c r="O621" s="727"/>
      <c r="P621" s="727"/>
      <c r="Q621" s="727"/>
      <c r="BB621" s="407"/>
    </row>
    <row r="622" s="231" customFormat="true" ht="25.15" customHeight="true" x14ac:dyDescent="0.2">
      <c r="A622" s="407"/>
      <c r="B622" s="407"/>
      <c r="C622" s="1347"/>
      <c r="D622" s="1345"/>
      <c r="E622" s="727"/>
      <c r="F622" s="727"/>
      <c r="G622" s="727"/>
      <c r="H622" s="1345"/>
      <c r="I622" s="1345"/>
      <c r="J622" s="727"/>
      <c r="K622" s="727"/>
      <c r="L622" s="727"/>
      <c r="M622" s="1345"/>
      <c r="N622" s="1345"/>
      <c r="O622" s="727"/>
      <c r="P622" s="727"/>
      <c r="Q622" s="727"/>
      <c r="BB622" s="407"/>
    </row>
    <row r="623" s="231" customFormat="true" ht="25.15" customHeight="true" x14ac:dyDescent="0.2">
      <c r="A623" s="407"/>
      <c r="B623" s="407"/>
      <c r="C623" s="1347"/>
      <c r="D623" s="1345"/>
      <c r="E623" s="727"/>
      <c r="F623" s="727"/>
      <c r="G623" s="727"/>
      <c r="H623" s="1345"/>
      <c r="I623" s="1345"/>
      <c r="J623" s="727"/>
      <c r="K623" s="727"/>
      <c r="L623" s="727"/>
      <c r="M623" s="1345"/>
      <c r="N623" s="1345"/>
      <c r="O623" s="727"/>
      <c r="P623" s="727"/>
      <c r="Q623" s="727"/>
      <c r="BB623" s="407"/>
    </row>
    <row r="624" s="231" customFormat="true" ht="25.15" customHeight="true" x14ac:dyDescent="0.2">
      <c r="A624" s="407"/>
      <c r="B624" s="407"/>
      <c r="C624" s="1348"/>
      <c r="D624" s="1345"/>
      <c r="E624" s="727"/>
      <c r="F624" s="727"/>
      <c r="G624" s="727"/>
      <c r="H624" s="1345"/>
      <c r="I624" s="1345"/>
      <c r="J624" s="727"/>
      <c r="K624" s="727"/>
      <c r="L624" s="727"/>
      <c r="M624" s="1345"/>
      <c r="N624" s="1345"/>
      <c r="O624" s="727"/>
      <c r="P624" s="727"/>
      <c r="Q624" s="727"/>
      <c r="BB624" s="407"/>
    </row>
    <row r="625" s="231" customFormat="true" ht="25.15" customHeight="true" x14ac:dyDescent="0.2">
      <c r="A625" s="407"/>
      <c r="B625" s="407"/>
      <c r="C625" s="1334"/>
      <c r="D625" s="1345"/>
      <c r="E625" s="727"/>
      <c r="F625" s="727"/>
      <c r="G625" s="727"/>
      <c r="H625" s="1345"/>
      <c r="I625" s="1345"/>
      <c r="J625" s="727"/>
      <c r="K625" s="727"/>
      <c r="L625" s="727"/>
      <c r="M625" s="1345"/>
      <c r="N625" s="1345"/>
      <c r="O625" s="727"/>
      <c r="P625" s="727"/>
      <c r="Q625" s="727"/>
      <c r="BB625" s="407"/>
    </row>
    <row r="626" s="231" customFormat="true" ht="25.15" customHeight="true" x14ac:dyDescent="0.2">
      <c r="A626" s="407"/>
      <c r="B626" s="407"/>
      <c r="C626" s="1347"/>
      <c r="D626" s="1345"/>
      <c r="E626" s="727"/>
      <c r="F626" s="727"/>
      <c r="G626" s="727"/>
      <c r="H626" s="1345"/>
      <c r="I626" s="1345"/>
      <c r="J626" s="727"/>
      <c r="K626" s="727"/>
      <c r="L626" s="727"/>
      <c r="M626" s="1345"/>
      <c r="N626" s="1345"/>
      <c r="O626" s="727"/>
      <c r="P626" s="727"/>
      <c r="Q626" s="727"/>
      <c r="BB626" s="407"/>
    </row>
    <row r="627" s="231" customFormat="true" ht="25.15" customHeight="true" x14ac:dyDescent="0.2">
      <c r="A627" s="407"/>
      <c r="B627" s="407"/>
      <c r="C627" s="1350"/>
      <c r="D627" s="1345"/>
      <c r="E627" s="727"/>
      <c r="F627" s="727"/>
      <c r="G627" s="727"/>
      <c r="H627" s="1345"/>
      <c r="I627" s="1345"/>
      <c r="J627" s="727"/>
      <c r="K627" s="727"/>
      <c r="L627" s="727"/>
      <c r="M627" s="1345"/>
      <c r="N627" s="1345"/>
      <c r="O627" s="727"/>
      <c r="P627" s="727"/>
      <c r="Q627" s="727"/>
      <c r="BB627" s="407"/>
    </row>
    <row r="628" s="231" customFormat="true" ht="25.15" customHeight="true" x14ac:dyDescent="0.2">
      <c r="A628" s="407"/>
      <c r="B628" s="407"/>
      <c r="C628" s="1347"/>
      <c r="D628" s="1345"/>
      <c r="E628" s="727"/>
      <c r="F628" s="727"/>
      <c r="G628" s="727"/>
      <c r="H628" s="1345"/>
      <c r="I628" s="1345"/>
      <c r="J628" s="727"/>
      <c r="K628" s="727"/>
      <c r="L628" s="727"/>
      <c r="M628" s="1345"/>
      <c r="N628" s="1345"/>
      <c r="O628" s="727"/>
      <c r="P628" s="727"/>
      <c r="Q628" s="727"/>
      <c r="BB628" s="407"/>
    </row>
    <row r="629" s="231" customFormat="true" ht="25.15" customHeight="true" x14ac:dyDescent="0.2">
      <c r="A629" s="407"/>
      <c r="B629" s="407"/>
      <c r="C629" s="1347"/>
      <c r="D629" s="1345"/>
      <c r="E629" s="727"/>
      <c r="F629" s="727"/>
      <c r="G629" s="727"/>
      <c r="H629" s="1345"/>
      <c r="I629" s="1345"/>
      <c r="J629" s="727"/>
      <c r="K629" s="727"/>
      <c r="L629" s="727"/>
      <c r="M629" s="1345"/>
      <c r="N629" s="1345"/>
      <c r="O629" s="727"/>
      <c r="P629" s="727"/>
      <c r="Q629" s="727"/>
      <c r="BB629" s="407"/>
    </row>
    <row r="630" s="231" customFormat="true" ht="25.15" customHeight="true" x14ac:dyDescent="0.2">
      <c r="A630" s="407"/>
      <c r="B630" s="407"/>
      <c r="C630" s="1347"/>
      <c r="D630" s="1345"/>
      <c r="E630" s="727"/>
      <c r="F630" s="727"/>
      <c r="G630" s="727"/>
      <c r="H630" s="1345"/>
      <c r="I630" s="1345"/>
      <c r="J630" s="727"/>
      <c r="K630" s="727"/>
      <c r="L630" s="727"/>
      <c r="M630" s="1345"/>
      <c r="N630" s="1345"/>
      <c r="O630" s="727"/>
      <c r="P630" s="727"/>
      <c r="Q630" s="727"/>
      <c r="BB630" s="407"/>
    </row>
    <row r="631" s="231" customFormat="true" ht="25.15" customHeight="true" x14ac:dyDescent="0.2">
      <c r="A631" s="407"/>
      <c r="B631" s="407"/>
      <c r="C631" s="1347"/>
      <c r="D631" s="1345"/>
      <c r="E631" s="727"/>
      <c r="F631" s="727"/>
      <c r="G631" s="727"/>
      <c r="H631" s="1345"/>
      <c r="I631" s="1345"/>
      <c r="J631" s="727"/>
      <c r="K631" s="727"/>
      <c r="L631" s="727"/>
      <c r="M631" s="1345"/>
      <c r="N631" s="1345"/>
      <c r="O631" s="727"/>
      <c r="P631" s="727"/>
      <c r="Q631" s="727"/>
      <c r="BB631" s="407"/>
    </row>
    <row r="632" s="231" customFormat="true" ht="25.15" customHeight="true" x14ac:dyDescent="0.2">
      <c r="A632" s="407"/>
      <c r="B632" s="407"/>
      <c r="C632" s="1347"/>
      <c r="D632" s="1345"/>
      <c r="E632" s="727"/>
      <c r="F632" s="727"/>
      <c r="G632" s="727"/>
      <c r="H632" s="1345"/>
      <c r="I632" s="1345"/>
      <c r="J632" s="727"/>
      <c r="K632" s="727"/>
      <c r="L632" s="727"/>
      <c r="M632" s="1345"/>
      <c r="N632" s="1345"/>
      <c r="O632" s="727"/>
      <c r="P632" s="727"/>
      <c r="Q632" s="727"/>
      <c r="BB632" s="407"/>
    </row>
    <row r="633" s="231" customFormat="true" ht="25.15" customHeight="true" x14ac:dyDescent="0.2">
      <c r="A633" s="407"/>
      <c r="B633" s="407"/>
      <c r="C633" s="1347"/>
      <c r="D633" s="1345"/>
      <c r="E633" s="727"/>
      <c r="F633" s="727"/>
      <c r="G633" s="727"/>
      <c r="H633" s="1345"/>
      <c r="I633" s="1345"/>
      <c r="J633" s="727"/>
      <c r="K633" s="727"/>
      <c r="L633" s="727"/>
      <c r="M633" s="1345"/>
      <c r="N633" s="1345"/>
      <c r="O633" s="727"/>
      <c r="P633" s="727"/>
      <c r="Q633" s="727"/>
      <c r="BB633" s="407"/>
    </row>
    <row r="634" s="231" customFormat="true" ht="25.15" customHeight="true" x14ac:dyDescent="0.2">
      <c r="A634" s="407"/>
      <c r="B634" s="407"/>
      <c r="C634" s="1347"/>
      <c r="D634" s="1345"/>
      <c r="E634" s="727"/>
      <c r="F634" s="727"/>
      <c r="G634" s="727"/>
      <c r="H634" s="1345"/>
      <c r="I634" s="1345"/>
      <c r="J634" s="727"/>
      <c r="K634" s="727"/>
      <c r="L634" s="727"/>
      <c r="M634" s="1345"/>
      <c r="N634" s="1345"/>
      <c r="O634" s="727"/>
      <c r="P634" s="727"/>
      <c r="Q634" s="727"/>
      <c r="BB634" s="407"/>
    </row>
    <row r="635" s="231" customFormat="true" ht="25.15" customHeight="true" x14ac:dyDescent="0.2">
      <c r="A635" s="407"/>
      <c r="B635" s="407"/>
      <c r="C635" s="1347"/>
      <c r="D635" s="1345"/>
      <c r="E635" s="727"/>
      <c r="F635" s="727"/>
      <c r="G635" s="727"/>
      <c r="H635" s="1345"/>
      <c r="I635" s="1345"/>
      <c r="J635" s="727"/>
      <c r="K635" s="727"/>
      <c r="L635" s="727"/>
      <c r="M635" s="1345"/>
      <c r="N635" s="1345"/>
      <c r="O635" s="727"/>
      <c r="P635" s="727"/>
      <c r="Q635" s="727"/>
      <c r="BB635" s="407"/>
    </row>
    <row r="636" s="231" customFormat="true" ht="25.15" customHeight="true" x14ac:dyDescent="0.2">
      <c r="A636" s="407"/>
      <c r="B636" s="407"/>
      <c r="C636" s="1347"/>
      <c r="D636" s="1345"/>
      <c r="E636" s="727"/>
      <c r="F636" s="727"/>
      <c r="G636" s="727"/>
      <c r="H636" s="1345"/>
      <c r="I636" s="1345"/>
      <c r="J636" s="727"/>
      <c r="K636" s="727"/>
      <c r="L636" s="727"/>
      <c r="M636" s="1345"/>
      <c r="N636" s="1345"/>
      <c r="O636" s="727"/>
      <c r="P636" s="727"/>
      <c r="Q636" s="727"/>
      <c r="BB636" s="407"/>
    </row>
    <row r="637" s="231" customFormat="true" ht="25.15" customHeight="true" x14ac:dyDescent="0.2">
      <c r="A637" s="407"/>
      <c r="B637" s="407"/>
      <c r="C637" s="1347"/>
      <c r="D637" s="1345"/>
      <c r="E637" s="727"/>
      <c r="F637" s="727"/>
      <c r="G637" s="727"/>
      <c r="H637" s="1345"/>
      <c r="I637" s="1345"/>
      <c r="J637" s="727"/>
      <c r="K637" s="727"/>
      <c r="L637" s="727"/>
      <c r="M637" s="1345"/>
      <c r="N637" s="1345"/>
      <c r="O637" s="727"/>
      <c r="P637" s="727"/>
      <c r="Q637" s="727"/>
      <c r="BB637" s="407"/>
    </row>
    <row r="638" s="231" customFormat="true" ht="25.15" customHeight="true" x14ac:dyDescent="0.2">
      <c r="A638" s="407"/>
      <c r="B638" s="407"/>
      <c r="C638" s="1347"/>
      <c r="D638" s="1345"/>
      <c r="E638" s="727"/>
      <c r="F638" s="727"/>
      <c r="G638" s="727"/>
      <c r="H638" s="1345"/>
      <c r="I638" s="1345"/>
      <c r="J638" s="727"/>
      <c r="K638" s="727"/>
      <c r="L638" s="727"/>
      <c r="M638" s="1345"/>
      <c r="N638" s="1345"/>
      <c r="O638" s="727"/>
      <c r="P638" s="727"/>
      <c r="Q638" s="727"/>
      <c r="BB638" s="407"/>
    </row>
    <row r="639" s="231" customFormat="true" ht="25.15" customHeight="true" x14ac:dyDescent="0.2">
      <c r="A639" s="407"/>
      <c r="B639" s="407"/>
      <c r="C639" s="1347"/>
      <c r="D639" s="1345"/>
      <c r="E639" s="727"/>
      <c r="F639" s="727"/>
      <c r="G639" s="727"/>
      <c r="H639" s="1345"/>
      <c r="I639" s="1345"/>
      <c r="J639" s="727"/>
      <c r="K639" s="727"/>
      <c r="L639" s="727"/>
      <c r="M639" s="1345"/>
      <c r="N639" s="1345"/>
      <c r="O639" s="727"/>
      <c r="P639" s="727"/>
      <c r="Q639" s="727"/>
      <c r="BB639" s="407"/>
    </row>
    <row r="640" s="231" customFormat="true" ht="25.15" customHeight="true" x14ac:dyDescent="0.2">
      <c r="A640" s="407"/>
      <c r="B640" s="407"/>
      <c r="C640" s="1347"/>
      <c r="D640" s="1345"/>
      <c r="E640" s="727"/>
      <c r="F640" s="727"/>
      <c r="G640" s="727"/>
      <c r="H640" s="1345"/>
      <c r="I640" s="1345"/>
      <c r="J640" s="727"/>
      <c r="K640" s="727"/>
      <c r="L640" s="727"/>
      <c r="M640" s="1345"/>
      <c r="N640" s="1345"/>
      <c r="O640" s="727"/>
      <c r="P640" s="727"/>
      <c r="Q640" s="727"/>
      <c r="BB640" s="407"/>
    </row>
    <row r="641" s="231" customFormat="true" ht="25.15" customHeight="true" x14ac:dyDescent="0.2">
      <c r="A641" s="407"/>
      <c r="B641" s="407"/>
      <c r="C641" s="1347"/>
      <c r="D641" s="1345"/>
      <c r="E641" s="727"/>
      <c r="F641" s="727"/>
      <c r="G641" s="727"/>
      <c r="H641" s="1345"/>
      <c r="I641" s="1345"/>
      <c r="J641" s="727"/>
      <c r="K641" s="727"/>
      <c r="L641" s="727"/>
      <c r="M641" s="1345"/>
      <c r="N641" s="1345"/>
      <c r="O641" s="727"/>
      <c r="P641" s="727"/>
      <c r="Q641" s="727"/>
      <c r="BB641" s="407"/>
    </row>
    <row r="642" s="231" customFormat="true" ht="25.15" customHeight="true" x14ac:dyDescent="0.2">
      <c r="A642" s="407"/>
      <c r="B642" s="407"/>
      <c r="C642" s="1347"/>
      <c r="D642" s="1345"/>
      <c r="E642" s="727"/>
      <c r="F642" s="727"/>
      <c r="G642" s="727"/>
      <c r="H642" s="1345"/>
      <c r="I642" s="1345"/>
      <c r="J642" s="727"/>
      <c r="K642" s="727"/>
      <c r="L642" s="727"/>
      <c r="M642" s="1345"/>
      <c r="N642" s="1345"/>
      <c r="O642" s="727"/>
      <c r="P642" s="727"/>
      <c r="Q642" s="727"/>
      <c r="BB642" s="407"/>
    </row>
    <row r="643" s="231" customFormat="true" ht="25.15" customHeight="true" x14ac:dyDescent="0.2">
      <c r="A643" s="407"/>
      <c r="B643" s="407"/>
      <c r="C643" s="1347"/>
      <c r="D643" s="1345"/>
      <c r="E643" s="727"/>
      <c r="F643" s="727"/>
      <c r="G643" s="727"/>
      <c r="H643" s="1345"/>
      <c r="I643" s="1345"/>
      <c r="J643" s="727"/>
      <c r="K643" s="727"/>
      <c r="L643" s="727"/>
      <c r="M643" s="1345"/>
      <c r="N643" s="1345"/>
      <c r="O643" s="727"/>
      <c r="P643" s="727"/>
      <c r="Q643" s="727"/>
      <c r="BB643" s="407"/>
    </row>
    <row r="644" s="231" customFormat="true" ht="25.15" customHeight="true" x14ac:dyDescent="0.2">
      <c r="A644" s="407"/>
      <c r="B644" s="407"/>
      <c r="C644" s="1347"/>
      <c r="D644" s="1345"/>
      <c r="E644" s="727"/>
      <c r="F644" s="727"/>
      <c r="G644" s="727"/>
      <c r="H644" s="1345"/>
      <c r="I644" s="1345"/>
      <c r="J644" s="727"/>
      <c r="K644" s="727"/>
      <c r="L644" s="727"/>
      <c r="M644" s="1345"/>
      <c r="N644" s="1345"/>
      <c r="O644" s="727"/>
      <c r="P644" s="727"/>
      <c r="Q644" s="727"/>
      <c r="BB644" s="407"/>
    </row>
    <row r="645" s="231" customFormat="true" ht="25.15" customHeight="true" x14ac:dyDescent="0.2">
      <c r="A645" s="407"/>
      <c r="B645" s="407"/>
      <c r="C645" s="1347"/>
      <c r="D645" s="1345"/>
      <c r="E645" s="727"/>
      <c r="F645" s="727"/>
      <c r="G645" s="727"/>
      <c r="H645" s="1345"/>
      <c r="I645" s="1345"/>
      <c r="J645" s="727"/>
      <c r="K645" s="727"/>
      <c r="L645" s="727"/>
      <c r="M645" s="1345"/>
      <c r="N645" s="1345"/>
      <c r="O645" s="727"/>
      <c r="P645" s="727"/>
      <c r="Q645" s="727"/>
      <c r="BB645" s="407"/>
    </row>
    <row r="646" s="231" customFormat="true" ht="25.15" customHeight="true" x14ac:dyDescent="0.2">
      <c r="A646" s="407"/>
      <c r="B646" s="407"/>
      <c r="C646" s="1347"/>
      <c r="D646" s="1345"/>
      <c r="E646" s="727"/>
      <c r="F646" s="727"/>
      <c r="G646" s="727"/>
      <c r="H646" s="1345"/>
      <c r="I646" s="1345"/>
      <c r="J646" s="727"/>
      <c r="K646" s="727"/>
      <c r="L646" s="727"/>
      <c r="M646" s="1345"/>
      <c r="N646" s="1345"/>
      <c r="O646" s="727"/>
      <c r="P646" s="727"/>
      <c r="Q646" s="727"/>
      <c r="BB646" s="407"/>
    </row>
    <row r="647" s="231" customFormat="true" ht="25.15" customHeight="true" x14ac:dyDescent="0.2">
      <c r="A647" s="407"/>
      <c r="B647" s="407"/>
      <c r="C647" s="1347"/>
      <c r="D647" s="1345"/>
      <c r="E647" s="727"/>
      <c r="F647" s="727"/>
      <c r="G647" s="727"/>
      <c r="H647" s="1345"/>
      <c r="I647" s="1345"/>
      <c r="J647" s="727"/>
      <c r="K647" s="727"/>
      <c r="L647" s="727"/>
      <c r="M647" s="1345"/>
      <c r="N647" s="1345"/>
      <c r="O647" s="727"/>
      <c r="P647" s="727"/>
      <c r="Q647" s="727"/>
      <c r="BB647" s="407"/>
    </row>
    <row r="648" s="231" customFormat="true" ht="25.15" customHeight="true" x14ac:dyDescent="0.2">
      <c r="A648" s="407"/>
      <c r="B648" s="407"/>
      <c r="C648" s="1347"/>
      <c r="D648" s="1345"/>
      <c r="E648" s="727"/>
      <c r="F648" s="727"/>
      <c r="G648" s="727"/>
      <c r="H648" s="1345"/>
      <c r="I648" s="1345"/>
      <c r="J648" s="727"/>
      <c r="K648" s="727"/>
      <c r="L648" s="727"/>
      <c r="M648" s="1345"/>
      <c r="N648" s="1345"/>
      <c r="O648" s="727"/>
      <c r="P648" s="727"/>
      <c r="Q648" s="727"/>
      <c r="BB648" s="407"/>
    </row>
    <row r="649" s="231" customFormat="true" ht="25.15" customHeight="true" x14ac:dyDescent="0.2">
      <c r="A649" s="407"/>
      <c r="B649" s="407"/>
      <c r="C649" s="1347"/>
      <c r="D649" s="1345"/>
      <c r="E649" s="727"/>
      <c r="F649" s="727"/>
      <c r="G649" s="727"/>
      <c r="H649" s="1345"/>
      <c r="I649" s="1345"/>
      <c r="J649" s="727"/>
      <c r="K649" s="727"/>
      <c r="L649" s="727"/>
      <c r="M649" s="1345"/>
      <c r="N649" s="1345"/>
      <c r="O649" s="727"/>
      <c r="P649" s="727"/>
      <c r="Q649" s="727"/>
      <c r="BB649" s="407"/>
    </row>
    <row r="650" s="231" customFormat="true" ht="25.15" customHeight="true" x14ac:dyDescent="0.2">
      <c r="A650" s="407"/>
      <c r="B650" s="407"/>
      <c r="C650" s="1347"/>
      <c r="D650" s="1345"/>
      <c r="E650" s="727"/>
      <c r="F650" s="727"/>
      <c r="G650" s="727"/>
      <c r="H650" s="1345"/>
      <c r="I650" s="1345"/>
      <c r="J650" s="727"/>
      <c r="K650" s="727"/>
      <c r="L650" s="727"/>
      <c r="M650" s="1345"/>
      <c r="N650" s="1345"/>
      <c r="O650" s="727"/>
      <c r="P650" s="727"/>
      <c r="Q650" s="727"/>
      <c r="BB650" s="407"/>
    </row>
    <row r="651" s="231" customFormat="true" ht="25.15" customHeight="true" x14ac:dyDescent="0.2">
      <c r="A651" s="407"/>
      <c r="B651" s="407"/>
      <c r="C651" s="1347"/>
      <c r="D651" s="1345"/>
      <c r="E651" s="727"/>
      <c r="F651" s="727"/>
      <c r="G651" s="727"/>
      <c r="H651" s="1345"/>
      <c r="I651" s="1345"/>
      <c r="J651" s="727"/>
      <c r="K651" s="727"/>
      <c r="L651" s="727"/>
      <c r="M651" s="1345"/>
      <c r="N651" s="1345"/>
      <c r="O651" s="727"/>
      <c r="P651" s="727"/>
      <c r="Q651" s="727"/>
      <c r="BB651" s="407"/>
    </row>
    <row r="652" s="231" customFormat="true" ht="25.15" customHeight="true" x14ac:dyDescent="0.2">
      <c r="A652" s="407"/>
      <c r="B652" s="407"/>
      <c r="C652" s="1347"/>
      <c r="D652" s="1345"/>
      <c r="E652" s="727"/>
      <c r="F652" s="727"/>
      <c r="G652" s="727"/>
      <c r="H652" s="1345"/>
      <c r="I652" s="1345"/>
      <c r="J652" s="727"/>
      <c r="K652" s="727"/>
      <c r="L652" s="727"/>
      <c r="M652" s="1345"/>
      <c r="N652" s="1345"/>
      <c r="O652" s="727"/>
      <c r="P652" s="727"/>
      <c r="Q652" s="727"/>
      <c r="BB652" s="407"/>
    </row>
    <row r="653" s="231" customFormat="true" ht="25.15" customHeight="true" x14ac:dyDescent="0.2">
      <c r="A653" s="407"/>
      <c r="B653" s="407"/>
      <c r="C653" s="1347"/>
      <c r="D653" s="1345"/>
      <c r="E653" s="727"/>
      <c r="F653" s="727"/>
      <c r="G653" s="727"/>
      <c r="H653" s="1345"/>
      <c r="I653" s="1345"/>
      <c r="J653" s="727"/>
      <c r="K653" s="727"/>
      <c r="L653" s="727"/>
      <c r="M653" s="1345"/>
      <c r="N653" s="1345"/>
      <c r="O653" s="727"/>
      <c r="P653" s="727"/>
      <c r="Q653" s="727"/>
      <c r="BB653" s="407"/>
    </row>
    <row r="654" s="231" customFormat="true" ht="25.15" customHeight="true" x14ac:dyDescent="0.2">
      <c r="A654" s="407"/>
      <c r="B654" s="407"/>
      <c r="C654" s="1347"/>
      <c r="D654" s="1345"/>
      <c r="E654" s="727"/>
      <c r="F654" s="727"/>
      <c r="G654" s="727"/>
      <c r="H654" s="1345"/>
      <c r="I654" s="1345"/>
      <c r="J654" s="727"/>
      <c r="K654" s="727"/>
      <c r="L654" s="727"/>
      <c r="M654" s="1345"/>
      <c r="N654" s="1345"/>
      <c r="O654" s="727"/>
      <c r="P654" s="727"/>
      <c r="Q654" s="727"/>
      <c r="BB654" s="407"/>
    </row>
    <row r="655" s="231" customFormat="true" ht="25.15" customHeight="true" x14ac:dyDescent="0.2">
      <c r="A655" s="407"/>
      <c r="B655" s="407"/>
      <c r="C655" s="1347"/>
      <c r="D655" s="1345"/>
      <c r="E655" s="727"/>
      <c r="F655" s="727"/>
      <c r="G655" s="727"/>
      <c r="H655" s="1345"/>
      <c r="I655" s="1345"/>
      <c r="J655" s="727"/>
      <c r="K655" s="727"/>
      <c r="L655" s="727"/>
      <c r="M655" s="1345"/>
      <c r="N655" s="1345"/>
      <c r="O655" s="727"/>
      <c r="P655" s="727"/>
      <c r="Q655" s="727"/>
      <c r="BB655" s="407"/>
    </row>
    <row r="656" s="231" customFormat="true" ht="25.15" customHeight="true" x14ac:dyDescent="0.2">
      <c r="A656" s="407"/>
      <c r="B656" s="407"/>
      <c r="C656" s="1347"/>
      <c r="D656" s="1345"/>
      <c r="E656" s="727"/>
      <c r="F656" s="727"/>
      <c r="G656" s="727"/>
      <c r="H656" s="1345"/>
      <c r="I656" s="1345"/>
      <c r="J656" s="727"/>
      <c r="K656" s="727"/>
      <c r="L656" s="727"/>
      <c r="M656" s="1345"/>
      <c r="N656" s="1345"/>
      <c r="O656" s="727"/>
      <c r="P656" s="727"/>
      <c r="Q656" s="727"/>
      <c r="BB656" s="407"/>
    </row>
    <row r="657" s="231" customFormat="true" ht="25.15" customHeight="true" x14ac:dyDescent="0.2">
      <c r="A657" s="407"/>
      <c r="B657" s="407"/>
      <c r="C657" s="1347"/>
      <c r="D657" s="1345"/>
      <c r="E657" s="727"/>
      <c r="F657" s="727"/>
      <c r="G657" s="727"/>
      <c r="H657" s="1345"/>
      <c r="I657" s="1345"/>
      <c r="J657" s="727"/>
      <c r="K657" s="727"/>
      <c r="L657" s="727"/>
      <c r="M657" s="1345"/>
      <c r="N657" s="1345"/>
      <c r="O657" s="727"/>
      <c r="P657" s="727"/>
      <c r="Q657" s="727"/>
      <c r="BB657" s="407"/>
    </row>
    <row r="658" s="231" customFormat="true" ht="25.15" customHeight="true" x14ac:dyDescent="0.2">
      <c r="A658" s="407"/>
      <c r="B658" s="407"/>
      <c r="C658" s="1347"/>
      <c r="D658" s="1345"/>
      <c r="E658" s="727"/>
      <c r="F658" s="727"/>
      <c r="G658" s="727"/>
      <c r="H658" s="1345"/>
      <c r="I658" s="1345"/>
      <c r="J658" s="727"/>
      <c r="K658" s="727"/>
      <c r="L658" s="727"/>
      <c r="M658" s="1345"/>
      <c r="N658" s="1345"/>
      <c r="O658" s="727"/>
      <c r="P658" s="727"/>
      <c r="Q658" s="727"/>
      <c r="BB658" s="407"/>
    </row>
    <row r="659" s="231" customFormat="true" ht="25.15" customHeight="true" x14ac:dyDescent="0.2">
      <c r="A659" s="407"/>
      <c r="B659" s="407"/>
      <c r="C659" s="1347"/>
      <c r="D659" s="1345"/>
      <c r="E659" s="727"/>
      <c r="F659" s="727"/>
      <c r="G659" s="727"/>
      <c r="H659" s="1345"/>
      <c r="I659" s="1345"/>
      <c r="J659" s="727"/>
      <c r="K659" s="727"/>
      <c r="L659" s="727"/>
      <c r="M659" s="1345"/>
      <c r="N659" s="1345"/>
      <c r="O659" s="727"/>
      <c r="P659" s="727"/>
      <c r="Q659" s="727"/>
      <c r="BB659" s="407"/>
    </row>
    <row r="660" s="231" customFormat="true" ht="25.15" customHeight="true" x14ac:dyDescent="0.2">
      <c r="A660" s="407"/>
      <c r="B660" s="407"/>
      <c r="C660" s="1347"/>
      <c r="D660" s="1345"/>
      <c r="E660" s="727"/>
      <c r="F660" s="727"/>
      <c r="G660" s="727"/>
      <c r="H660" s="1345"/>
      <c r="I660" s="1345"/>
      <c r="J660" s="727"/>
      <c r="K660" s="727"/>
      <c r="L660" s="727"/>
      <c r="M660" s="1345"/>
      <c r="N660" s="1345"/>
      <c r="O660" s="727"/>
      <c r="P660" s="727"/>
      <c r="Q660" s="727"/>
      <c r="BB660" s="407"/>
    </row>
    <row r="661" s="231" customFormat="true" ht="25.15" customHeight="true" x14ac:dyDescent="0.2">
      <c r="A661" s="407"/>
      <c r="B661" s="407"/>
      <c r="C661" s="1347"/>
      <c r="D661" s="1345"/>
      <c r="E661" s="727"/>
      <c r="F661" s="727"/>
      <c r="G661" s="727"/>
      <c r="H661" s="1345"/>
      <c r="I661" s="1345"/>
      <c r="J661" s="727"/>
      <c r="K661" s="727"/>
      <c r="L661" s="727"/>
      <c r="M661" s="1345"/>
      <c r="N661" s="1345"/>
      <c r="O661" s="727"/>
      <c r="P661" s="727"/>
      <c r="Q661" s="727"/>
      <c r="BB661" s="407"/>
    </row>
    <row r="662" s="231" customFormat="true" ht="25.15" customHeight="true" x14ac:dyDescent="0.2">
      <c r="A662" s="407"/>
      <c r="B662" s="407"/>
      <c r="C662" s="1347"/>
      <c r="D662" s="1345"/>
      <c r="E662" s="727"/>
      <c r="F662" s="727"/>
      <c r="G662" s="727"/>
      <c r="H662" s="1345"/>
      <c r="I662" s="1345"/>
      <c r="J662" s="727"/>
      <c r="K662" s="727"/>
      <c r="L662" s="727"/>
      <c r="M662" s="1345"/>
      <c r="N662" s="1345"/>
      <c r="O662" s="727"/>
      <c r="P662" s="727"/>
      <c r="Q662" s="727"/>
      <c r="BB662" s="407"/>
    </row>
    <row r="663" s="231" customFormat="true" ht="25.15" customHeight="true" x14ac:dyDescent="0.2">
      <c r="A663" s="407"/>
      <c r="B663" s="407"/>
      <c r="C663" s="1347"/>
      <c r="D663" s="1345"/>
      <c r="E663" s="727"/>
      <c r="F663" s="727"/>
      <c r="G663" s="727"/>
      <c r="H663" s="1345"/>
      <c r="I663" s="1345"/>
      <c r="J663" s="727"/>
      <c r="K663" s="727"/>
      <c r="L663" s="727"/>
      <c r="M663" s="1345"/>
      <c r="N663" s="1345"/>
      <c r="O663" s="727"/>
      <c r="P663" s="727"/>
      <c r="Q663" s="727"/>
      <c r="BB663" s="407"/>
    </row>
    <row r="664" s="231" customFormat="true" ht="25.15" customHeight="true" x14ac:dyDescent="0.2">
      <c r="A664" s="407"/>
      <c r="B664" s="407"/>
      <c r="C664" s="1347"/>
      <c r="D664" s="1345"/>
      <c r="E664" s="727"/>
      <c r="F664" s="727"/>
      <c r="G664" s="727"/>
      <c r="H664" s="1345"/>
      <c r="I664" s="1345"/>
      <c r="J664" s="727"/>
      <c r="K664" s="727"/>
      <c r="L664" s="727"/>
      <c r="M664" s="1345"/>
      <c r="N664" s="1345"/>
      <c r="O664" s="727"/>
      <c r="P664" s="727"/>
      <c r="Q664" s="727"/>
      <c r="BB664" s="407"/>
    </row>
    <row r="665" s="231" customFormat="true" ht="25.15" customHeight="true" x14ac:dyDescent="0.2">
      <c r="A665" s="407"/>
      <c r="B665" s="407"/>
      <c r="C665" s="1347"/>
      <c r="D665" s="1345"/>
      <c r="E665" s="727"/>
      <c r="F665" s="727"/>
      <c r="G665" s="727"/>
      <c r="H665" s="1345"/>
      <c r="I665" s="1345"/>
      <c r="J665" s="727"/>
      <c r="K665" s="727"/>
      <c r="L665" s="727"/>
      <c r="M665" s="1345"/>
      <c r="N665" s="1345"/>
      <c r="O665" s="727"/>
      <c r="P665" s="727"/>
      <c r="Q665" s="727"/>
      <c r="BB665" s="407"/>
    </row>
    <row r="666" s="231" customFormat="true" ht="25.15" customHeight="true" x14ac:dyDescent="0.2">
      <c r="A666" s="407"/>
      <c r="B666" s="407"/>
      <c r="C666" s="1347"/>
      <c r="D666" s="1345"/>
      <c r="E666" s="727"/>
      <c r="F666" s="727"/>
      <c r="G666" s="727"/>
      <c r="H666" s="1345"/>
      <c r="I666" s="1345"/>
      <c r="J666" s="727"/>
      <c r="K666" s="727"/>
      <c r="L666" s="727"/>
      <c r="M666" s="1345"/>
      <c r="N666" s="1345"/>
      <c r="O666" s="727"/>
      <c r="P666" s="727"/>
      <c r="Q666" s="727"/>
      <c r="BB666" s="407"/>
    </row>
    <row r="667" s="231" customFormat="true" ht="25.15" customHeight="true" x14ac:dyDescent="0.2">
      <c r="A667" s="407"/>
      <c r="B667" s="407"/>
      <c r="C667" s="1347"/>
      <c r="D667" s="1345"/>
      <c r="E667" s="727"/>
      <c r="F667" s="727"/>
      <c r="G667" s="727"/>
      <c r="H667" s="1345"/>
      <c r="I667" s="1345"/>
      <c r="J667" s="727"/>
      <c r="K667" s="727"/>
      <c r="L667" s="727"/>
      <c r="M667" s="1345"/>
      <c r="N667" s="1345"/>
      <c r="O667" s="727"/>
      <c r="P667" s="727"/>
      <c r="Q667" s="727"/>
      <c r="BB667" s="407"/>
    </row>
    <row r="668" s="231" customFormat="true" ht="25.15" customHeight="true" x14ac:dyDescent="0.2">
      <c r="A668" s="407"/>
      <c r="B668" s="407"/>
      <c r="C668" s="1347"/>
      <c r="D668" s="1345"/>
      <c r="E668" s="727"/>
      <c r="F668" s="727"/>
      <c r="G668" s="727"/>
      <c r="H668" s="1345"/>
      <c r="I668" s="1345"/>
      <c r="J668" s="727"/>
      <c r="K668" s="727"/>
      <c r="L668" s="727"/>
      <c r="M668" s="1345"/>
      <c r="N668" s="1345"/>
      <c r="O668" s="727"/>
      <c r="P668" s="727"/>
      <c r="Q668" s="727"/>
      <c r="BB668" s="407"/>
    </row>
    <row r="669" s="231" customFormat="true" ht="25.15" customHeight="true" x14ac:dyDescent="0.2">
      <c r="A669" s="407"/>
      <c r="B669" s="407"/>
      <c r="C669" s="1347"/>
      <c r="D669" s="1345"/>
      <c r="E669" s="727"/>
      <c r="F669" s="727"/>
      <c r="G669" s="727"/>
      <c r="H669" s="1345"/>
      <c r="I669" s="1345"/>
      <c r="J669" s="727"/>
      <c r="K669" s="727"/>
      <c r="L669" s="727"/>
      <c r="M669" s="1345"/>
      <c r="N669" s="1345"/>
      <c r="O669" s="727"/>
      <c r="P669" s="727"/>
      <c r="Q669" s="727"/>
      <c r="BB669" s="407"/>
    </row>
    <row r="670" s="231" customFormat="true" ht="25.15" customHeight="true" x14ac:dyDescent="0.2">
      <c r="A670" s="407"/>
      <c r="B670" s="407"/>
      <c r="C670" s="1347"/>
      <c r="D670" s="1345"/>
      <c r="E670" s="727"/>
      <c r="F670" s="727"/>
      <c r="G670" s="727"/>
      <c r="H670" s="1345"/>
      <c r="I670" s="1345"/>
      <c r="J670" s="727"/>
      <c r="K670" s="727"/>
      <c r="L670" s="727"/>
      <c r="M670" s="1345"/>
      <c r="N670" s="1345"/>
      <c r="O670" s="727"/>
      <c r="P670" s="727"/>
      <c r="Q670" s="727"/>
      <c r="BB670" s="407"/>
    </row>
    <row r="671" s="231" customFormat="true" ht="25.15" customHeight="true" x14ac:dyDescent="0.2">
      <c r="A671" s="407"/>
      <c r="B671" s="407"/>
      <c r="C671" s="1347"/>
      <c r="D671" s="1345"/>
      <c r="E671" s="727"/>
      <c r="F671" s="727"/>
      <c r="G671" s="727"/>
      <c r="H671" s="1345"/>
      <c r="I671" s="1345"/>
      <c r="J671" s="727"/>
      <c r="K671" s="727"/>
      <c r="L671" s="727"/>
      <c r="M671" s="1345"/>
      <c r="N671" s="1345"/>
      <c r="O671" s="727"/>
      <c r="P671" s="727"/>
      <c r="Q671" s="727"/>
      <c r="BB671" s="407"/>
    </row>
    <row r="672" s="231" customFormat="true" ht="25.15" customHeight="true" x14ac:dyDescent="0.2">
      <c r="A672" s="407"/>
      <c r="B672" s="407"/>
      <c r="C672" s="1347"/>
      <c r="D672" s="1345"/>
      <c r="E672" s="727"/>
      <c r="F672" s="727"/>
      <c r="G672" s="727"/>
      <c r="H672" s="1345"/>
      <c r="I672" s="1345"/>
      <c r="J672" s="727"/>
      <c r="K672" s="727"/>
      <c r="L672" s="727"/>
      <c r="M672" s="1345"/>
      <c r="N672" s="1345"/>
      <c r="O672" s="727"/>
      <c r="P672" s="727"/>
      <c r="Q672" s="727"/>
      <c r="BB672" s="407"/>
    </row>
    <row r="673" s="231" customFormat="true" ht="25.15" customHeight="true" x14ac:dyDescent="0.2">
      <c r="A673" s="407"/>
      <c r="B673" s="407"/>
      <c r="C673" s="1347"/>
      <c r="D673" s="1345"/>
      <c r="E673" s="727"/>
      <c r="F673" s="727"/>
      <c r="G673" s="727"/>
      <c r="H673" s="1345"/>
      <c r="I673" s="1345"/>
      <c r="J673" s="727"/>
      <c r="K673" s="727"/>
      <c r="L673" s="727"/>
      <c r="M673" s="1345"/>
      <c r="N673" s="1345"/>
      <c r="O673" s="727"/>
      <c r="P673" s="727"/>
      <c r="Q673" s="727"/>
      <c r="BB673" s="407"/>
    </row>
    <row r="674" s="231" customFormat="true" ht="25.15" customHeight="true" x14ac:dyDescent="0.2">
      <c r="A674" s="407"/>
      <c r="B674" s="407"/>
      <c r="C674" s="1347"/>
      <c r="D674" s="1345"/>
      <c r="E674" s="727"/>
      <c r="F674" s="727"/>
      <c r="G674" s="727"/>
      <c r="H674" s="1345"/>
      <c r="I674" s="1345"/>
      <c r="J674" s="727"/>
      <c r="K674" s="727"/>
      <c r="L674" s="727"/>
      <c r="M674" s="1345"/>
      <c r="N674" s="1345"/>
      <c r="O674" s="727"/>
      <c r="P674" s="727"/>
      <c r="Q674" s="727"/>
      <c r="BB674" s="407"/>
    </row>
    <row r="675" s="231" customFormat="true" ht="25.15" customHeight="true" x14ac:dyDescent="0.2">
      <c r="A675" s="407"/>
      <c r="B675" s="407"/>
      <c r="C675" s="1347"/>
      <c r="D675" s="1345"/>
      <c r="E675" s="727"/>
      <c r="F675" s="727"/>
      <c r="G675" s="727"/>
      <c r="H675" s="1345"/>
      <c r="I675" s="1345"/>
      <c r="J675" s="727"/>
      <c r="K675" s="727"/>
      <c r="L675" s="727"/>
      <c r="M675" s="1345"/>
      <c r="N675" s="1345"/>
      <c r="O675" s="727"/>
      <c r="P675" s="727"/>
      <c r="Q675" s="727"/>
      <c r="BB675" s="407"/>
    </row>
    <row r="676" s="231" customFormat="true" ht="25.15" customHeight="true" x14ac:dyDescent="0.2">
      <c r="A676" s="407"/>
      <c r="B676" s="407"/>
      <c r="C676" s="1347"/>
      <c r="D676" s="1345"/>
      <c r="E676" s="727"/>
      <c r="F676" s="727"/>
      <c r="G676" s="727"/>
      <c r="H676" s="1345"/>
      <c r="I676" s="1345"/>
      <c r="J676" s="727"/>
      <c r="K676" s="727"/>
      <c r="L676" s="727"/>
      <c r="M676" s="1345"/>
      <c r="N676" s="1345"/>
      <c r="O676" s="727"/>
      <c r="P676" s="727"/>
      <c r="Q676" s="727"/>
      <c r="BB676" s="407"/>
    </row>
    <row r="677" s="231" customFormat="true" ht="25.15" customHeight="true" x14ac:dyDescent="0.2">
      <c r="A677" s="407"/>
      <c r="B677" s="407"/>
      <c r="C677" s="1347"/>
      <c r="D677" s="1345"/>
      <c r="E677" s="727"/>
      <c r="F677" s="727"/>
      <c r="G677" s="727"/>
      <c r="H677" s="1345"/>
      <c r="I677" s="1345"/>
      <c r="J677" s="727"/>
      <c r="K677" s="727"/>
      <c r="L677" s="727"/>
      <c r="M677" s="1345"/>
      <c r="N677" s="1345"/>
      <c r="O677" s="727"/>
      <c r="P677" s="727"/>
      <c r="Q677" s="727"/>
      <c r="BB677" s="407"/>
    </row>
    <row r="678" s="231" customFormat="true" ht="25.15" customHeight="true" x14ac:dyDescent="0.2">
      <c r="A678" s="407"/>
      <c r="B678" s="407"/>
      <c r="C678" s="1347"/>
      <c r="D678" s="1345"/>
      <c r="E678" s="727"/>
      <c r="F678" s="727"/>
      <c r="G678" s="727"/>
      <c r="H678" s="1345"/>
      <c r="I678" s="1345"/>
      <c r="J678" s="727"/>
      <c r="K678" s="727"/>
      <c r="L678" s="727"/>
      <c r="M678" s="1345"/>
      <c r="N678" s="1345"/>
      <c r="O678" s="727"/>
      <c r="P678" s="727"/>
      <c r="Q678" s="727"/>
      <c r="BB678" s="407"/>
    </row>
    <row r="679" s="231" customFormat="true" ht="25.15" customHeight="true" x14ac:dyDescent="0.2">
      <c r="A679" s="407"/>
      <c r="B679" s="407"/>
      <c r="C679" s="1347"/>
      <c r="D679" s="1345"/>
      <c r="E679" s="727"/>
      <c r="F679" s="727"/>
      <c r="G679" s="727"/>
      <c r="H679" s="1345"/>
      <c r="I679" s="1345"/>
      <c r="J679" s="727"/>
      <c r="K679" s="727"/>
      <c r="L679" s="727"/>
      <c r="M679" s="1345"/>
      <c r="N679" s="1345"/>
      <c r="O679" s="727"/>
      <c r="P679" s="727"/>
      <c r="Q679" s="727"/>
      <c r="BB679" s="407"/>
    </row>
    <row r="680" s="231" customFormat="true" ht="25.15" customHeight="true" x14ac:dyDescent="0.2">
      <c r="A680" s="407"/>
      <c r="B680" s="407"/>
      <c r="C680" s="1347"/>
      <c r="D680" s="1345"/>
      <c r="E680" s="727"/>
      <c r="F680" s="727"/>
      <c r="G680" s="727"/>
      <c r="H680" s="1345"/>
      <c r="I680" s="1345"/>
      <c r="J680" s="727"/>
      <c r="K680" s="727"/>
      <c r="L680" s="727"/>
      <c r="M680" s="1345"/>
      <c r="N680" s="1345"/>
      <c r="O680" s="727"/>
      <c r="P680" s="727"/>
      <c r="Q680" s="727"/>
      <c r="BB680" s="407"/>
    </row>
    <row r="681" s="231" customFormat="true" ht="25.15" customHeight="true" x14ac:dyDescent="0.2">
      <c r="A681" s="407"/>
      <c r="B681" s="407"/>
      <c r="C681" s="1347"/>
      <c r="D681" s="1345"/>
      <c r="E681" s="727"/>
      <c r="F681" s="727"/>
      <c r="G681" s="727"/>
      <c r="H681" s="1345"/>
      <c r="I681" s="1345"/>
      <c r="J681" s="727"/>
      <c r="K681" s="727"/>
      <c r="L681" s="727"/>
      <c r="M681" s="1345"/>
      <c r="N681" s="1345"/>
      <c r="O681" s="727"/>
      <c r="P681" s="727"/>
      <c r="Q681" s="727"/>
      <c r="BB681" s="407"/>
    </row>
    <row r="682" s="231" customFormat="true" ht="25.15" customHeight="true" x14ac:dyDescent="0.2">
      <c r="A682" s="407"/>
      <c r="B682" s="407"/>
      <c r="C682" s="1347"/>
      <c r="D682" s="1345"/>
      <c r="E682" s="727"/>
      <c r="F682" s="727"/>
      <c r="G682" s="727"/>
      <c r="H682" s="1345"/>
      <c r="I682" s="1345"/>
      <c r="J682" s="727"/>
      <c r="K682" s="727"/>
      <c r="L682" s="727"/>
      <c r="M682" s="1345"/>
      <c r="N682" s="1345"/>
      <c r="O682" s="727"/>
      <c r="P682" s="727"/>
      <c r="Q682" s="727"/>
      <c r="BB682" s="407"/>
    </row>
    <row r="683" s="231" customFormat="true" ht="25.15" customHeight="true" x14ac:dyDescent="0.2">
      <c r="A683" s="407"/>
      <c r="B683" s="407"/>
      <c r="C683" s="1347"/>
      <c r="D683" s="1345"/>
      <c r="E683" s="727"/>
      <c r="F683" s="727"/>
      <c r="G683" s="727"/>
      <c r="H683" s="1345"/>
      <c r="I683" s="1345"/>
      <c r="J683" s="727"/>
      <c r="K683" s="727"/>
      <c r="L683" s="727"/>
      <c r="M683" s="1345"/>
      <c r="N683" s="1345"/>
      <c r="O683" s="727"/>
      <c r="P683" s="727"/>
      <c r="Q683" s="727"/>
      <c r="BB683" s="407"/>
    </row>
    <row r="684" s="231" customFormat="true" ht="25.15" customHeight="true" x14ac:dyDescent="0.2">
      <c r="A684" s="407"/>
      <c r="B684" s="407"/>
      <c r="C684" s="1347"/>
      <c r="D684" s="1345"/>
      <c r="E684" s="727"/>
      <c r="F684" s="727"/>
      <c r="G684" s="727"/>
      <c r="H684" s="1345"/>
      <c r="I684" s="1345"/>
      <c r="J684" s="727"/>
      <c r="K684" s="727"/>
      <c r="L684" s="727"/>
      <c r="M684" s="1345"/>
      <c r="N684" s="1345"/>
      <c r="O684" s="727"/>
      <c r="P684" s="727"/>
      <c r="Q684" s="727"/>
      <c r="BB684" s="407"/>
    </row>
    <row r="685" s="231" customFormat="true" ht="25.15" customHeight="true" x14ac:dyDescent="0.2">
      <c r="A685" s="407"/>
      <c r="B685" s="407"/>
      <c r="C685" s="1347"/>
      <c r="D685" s="1345"/>
      <c r="E685" s="727"/>
      <c r="F685" s="727"/>
      <c r="G685" s="727"/>
      <c r="H685" s="1345"/>
      <c r="I685" s="1345"/>
      <c r="J685" s="727"/>
      <c r="K685" s="727"/>
      <c r="L685" s="727"/>
      <c r="M685" s="1345"/>
      <c r="N685" s="1345"/>
      <c r="O685" s="727"/>
      <c r="P685" s="727"/>
      <c r="Q685" s="727"/>
      <c r="BB685" s="407"/>
    </row>
    <row r="686" s="231" customFormat="true" ht="25.15" customHeight="true" x14ac:dyDescent="0.2">
      <c r="A686" s="407"/>
      <c r="B686" s="407"/>
      <c r="C686" s="1347"/>
      <c r="D686" s="1345"/>
      <c r="E686" s="727"/>
      <c r="F686" s="727"/>
      <c r="G686" s="727"/>
      <c r="H686" s="1345"/>
      <c r="I686" s="1345"/>
      <c r="J686" s="727"/>
      <c r="K686" s="727"/>
      <c r="L686" s="727"/>
      <c r="M686" s="1345"/>
      <c r="N686" s="1345"/>
      <c r="O686" s="727"/>
      <c r="P686" s="727"/>
      <c r="Q686" s="727"/>
      <c r="BB686" s="407"/>
    </row>
    <row r="687" s="231" customFormat="true" ht="25.15" customHeight="true" x14ac:dyDescent="0.2">
      <c r="A687" s="407"/>
      <c r="B687" s="407"/>
      <c r="C687" s="1347"/>
      <c r="D687" s="1345"/>
      <c r="E687" s="727"/>
      <c r="F687" s="727"/>
      <c r="G687" s="727"/>
      <c r="H687" s="1345"/>
      <c r="I687" s="1345"/>
      <c r="J687" s="727"/>
      <c r="K687" s="727"/>
      <c r="L687" s="727"/>
      <c r="M687" s="1345"/>
      <c r="N687" s="1345"/>
      <c r="O687" s="727"/>
      <c r="P687" s="727"/>
      <c r="Q687" s="727"/>
      <c r="BB687" s="407"/>
    </row>
    <row r="688" s="231" customFormat="true" ht="25.15" customHeight="true" x14ac:dyDescent="0.2">
      <c r="A688" s="407"/>
      <c r="B688" s="407"/>
      <c r="C688" s="1347"/>
      <c r="D688" s="1345"/>
      <c r="E688" s="727"/>
      <c r="F688" s="727"/>
      <c r="G688" s="727"/>
      <c r="H688" s="1345"/>
      <c r="I688" s="1345"/>
      <c r="J688" s="727"/>
      <c r="K688" s="727"/>
      <c r="L688" s="727"/>
      <c r="M688" s="1345"/>
      <c r="N688" s="1345"/>
      <c r="O688" s="727"/>
      <c r="P688" s="727"/>
      <c r="Q688" s="727"/>
      <c r="BB688" s="407"/>
    </row>
    <row r="689" s="231" customFormat="true" ht="25.15" customHeight="true" x14ac:dyDescent="0.2">
      <c r="A689" s="407"/>
      <c r="B689" s="407"/>
      <c r="C689" s="1347"/>
      <c r="D689" s="1345"/>
      <c r="E689" s="727"/>
      <c r="F689" s="727"/>
      <c r="G689" s="727"/>
      <c r="H689" s="1345"/>
      <c r="I689" s="1345"/>
      <c r="J689" s="727"/>
      <c r="K689" s="727"/>
      <c r="L689" s="727"/>
      <c r="M689" s="1345"/>
      <c r="N689" s="1345"/>
      <c r="O689" s="727"/>
      <c r="P689" s="727"/>
      <c r="Q689" s="727"/>
      <c r="BB689" s="407"/>
    </row>
    <row r="690" s="231" customFormat="true" ht="25.15" customHeight="true" x14ac:dyDescent="0.2">
      <c r="A690" s="407"/>
      <c r="B690" s="407"/>
      <c r="C690" s="1347"/>
      <c r="D690" s="1345"/>
      <c r="E690" s="727"/>
      <c r="F690" s="727"/>
      <c r="G690" s="727"/>
      <c r="H690" s="1345"/>
      <c r="I690" s="1345"/>
      <c r="J690" s="727"/>
      <c r="K690" s="727"/>
      <c r="L690" s="727"/>
      <c r="M690" s="1345"/>
      <c r="N690" s="1345"/>
      <c r="O690" s="727"/>
      <c r="P690" s="727"/>
      <c r="Q690" s="727"/>
      <c r="BB690" s="407"/>
    </row>
    <row r="691" s="231" customFormat="true" ht="25.15" customHeight="true" x14ac:dyDescent="0.2">
      <c r="A691" s="407"/>
      <c r="B691" s="407"/>
      <c r="C691" s="1347"/>
      <c r="D691" s="1345"/>
      <c r="E691" s="727"/>
      <c r="F691" s="727"/>
      <c r="G691" s="727"/>
      <c r="H691" s="1345"/>
      <c r="I691" s="1345"/>
      <c r="J691" s="727"/>
      <c r="K691" s="727"/>
      <c r="L691" s="727"/>
      <c r="M691" s="1345"/>
      <c r="N691" s="1345"/>
      <c r="O691" s="727"/>
      <c r="P691" s="727"/>
      <c r="Q691" s="727"/>
      <c r="BB691" s="407"/>
    </row>
    <row r="692" s="231" customFormat="true" ht="25.15" customHeight="true" x14ac:dyDescent="0.2">
      <c r="A692" s="407"/>
      <c r="B692" s="407"/>
      <c r="C692" s="1347"/>
      <c r="D692" s="1345"/>
      <c r="E692" s="727"/>
      <c r="F692" s="727"/>
      <c r="G692" s="727"/>
      <c r="H692" s="1345"/>
      <c r="I692" s="1345"/>
      <c r="J692" s="727"/>
      <c r="K692" s="727"/>
      <c r="L692" s="727"/>
      <c r="M692" s="1345"/>
      <c r="N692" s="1345"/>
      <c r="O692" s="727"/>
      <c r="P692" s="727"/>
      <c r="Q692" s="727"/>
      <c r="BB692" s="407"/>
    </row>
    <row r="693" s="231" customFormat="true" ht="25.15" customHeight="true" x14ac:dyDescent="0.2">
      <c r="A693" s="407"/>
      <c r="B693" s="407"/>
      <c r="C693" s="1347"/>
      <c r="D693" s="1345"/>
      <c r="E693" s="727"/>
      <c r="F693" s="727"/>
      <c r="G693" s="727"/>
      <c r="H693" s="1345"/>
      <c r="I693" s="1345"/>
      <c r="J693" s="727"/>
      <c r="K693" s="727"/>
      <c r="L693" s="727"/>
      <c r="M693" s="1345"/>
      <c r="N693" s="1345"/>
      <c r="O693" s="727"/>
      <c r="P693" s="727"/>
      <c r="Q693" s="727"/>
      <c r="BB693" s="407"/>
    </row>
    <row r="694" s="231" customFormat="true" ht="25.15" customHeight="true" x14ac:dyDescent="0.2">
      <c r="A694" s="407"/>
      <c r="B694" s="407"/>
      <c r="C694" s="1347"/>
      <c r="D694" s="1345"/>
      <c r="E694" s="727"/>
      <c r="F694" s="727"/>
      <c r="G694" s="727"/>
      <c r="H694" s="1345"/>
      <c r="I694" s="1345"/>
      <c r="J694" s="727"/>
      <c r="K694" s="727"/>
      <c r="L694" s="727"/>
      <c r="M694" s="1345"/>
      <c r="N694" s="1345"/>
      <c r="O694" s="727"/>
      <c r="P694" s="727"/>
      <c r="Q694" s="727"/>
      <c r="BB694" s="407"/>
    </row>
    <row r="695" s="231" customFormat="true" ht="25.15" customHeight="true" x14ac:dyDescent="0.2">
      <c r="A695" s="407"/>
      <c r="B695" s="407"/>
      <c r="C695" s="1347"/>
      <c r="D695" s="1345"/>
      <c r="E695" s="727"/>
      <c r="F695" s="727"/>
      <c r="G695" s="727"/>
      <c r="H695" s="1345"/>
      <c r="I695" s="1345"/>
      <c r="J695" s="727"/>
      <c r="K695" s="727"/>
      <c r="L695" s="727"/>
      <c r="M695" s="1345"/>
      <c r="N695" s="1345"/>
      <c r="O695" s="727"/>
      <c r="P695" s="727"/>
      <c r="Q695" s="727"/>
      <c r="BB695" s="407"/>
    </row>
    <row r="696" s="231" customFormat="true" ht="25.15" customHeight="true" x14ac:dyDescent="0.2">
      <c r="A696" s="407"/>
      <c r="B696" s="407"/>
      <c r="C696" s="1347"/>
      <c r="D696" s="1345"/>
      <c r="E696" s="727"/>
      <c r="F696" s="727"/>
      <c r="G696" s="727"/>
      <c r="H696" s="1345"/>
      <c r="I696" s="1345"/>
      <c r="J696" s="727"/>
      <c r="K696" s="727"/>
      <c r="L696" s="727"/>
      <c r="M696" s="1345"/>
      <c r="N696" s="1345"/>
      <c r="O696" s="727"/>
      <c r="P696" s="727"/>
      <c r="Q696" s="727"/>
      <c r="BB696" s="407"/>
    </row>
    <row r="697" s="231" customFormat="true" ht="25.15" customHeight="true" x14ac:dyDescent="0.2">
      <c r="A697" s="407"/>
      <c r="B697" s="407"/>
      <c r="C697" s="1347"/>
      <c r="D697" s="1345"/>
      <c r="E697" s="727"/>
      <c r="F697" s="727"/>
      <c r="G697" s="727"/>
      <c r="H697" s="1345"/>
      <c r="I697" s="1345"/>
      <c r="J697" s="727"/>
      <c r="K697" s="727"/>
      <c r="L697" s="727"/>
      <c r="M697" s="1345"/>
      <c r="N697" s="1345"/>
      <c r="O697" s="727"/>
      <c r="P697" s="727"/>
      <c r="Q697" s="727"/>
      <c r="BB697" s="407"/>
    </row>
    <row r="698" s="231" customFormat="true" ht="25.15" customHeight="true" x14ac:dyDescent="0.2">
      <c r="A698" s="407"/>
      <c r="B698" s="407"/>
      <c r="C698" s="1347"/>
      <c r="D698" s="1345"/>
      <c r="E698" s="727"/>
      <c r="F698" s="727"/>
      <c r="G698" s="727"/>
      <c r="H698" s="1345"/>
      <c r="I698" s="1345"/>
      <c r="J698" s="727"/>
      <c r="K698" s="727"/>
      <c r="L698" s="727"/>
      <c r="M698" s="1345"/>
      <c r="N698" s="1345"/>
      <c r="O698" s="727"/>
      <c r="P698" s="727"/>
      <c r="Q698" s="727"/>
      <c r="BB698" s="407"/>
    </row>
    <row r="699" s="231" customFormat="true" ht="25.15" customHeight="true" x14ac:dyDescent="0.2">
      <c r="A699" s="407"/>
      <c r="B699" s="407"/>
      <c r="C699" s="1347"/>
      <c r="D699" s="1345"/>
      <c r="E699" s="727"/>
      <c r="F699" s="727"/>
      <c r="G699" s="727"/>
      <c r="H699" s="1345"/>
      <c r="I699" s="1345"/>
      <c r="J699" s="727"/>
      <c r="K699" s="727"/>
      <c r="L699" s="727"/>
      <c r="M699" s="1345"/>
      <c r="N699" s="1345"/>
      <c r="O699" s="727"/>
      <c r="P699" s="727"/>
      <c r="Q699" s="727"/>
      <c r="BB699" s="407"/>
    </row>
    <row r="700" s="231" customFormat="true" ht="25.15" customHeight="true" x14ac:dyDescent="0.2">
      <c r="A700" s="407"/>
      <c r="B700" s="407"/>
      <c r="C700" s="1347"/>
      <c r="D700" s="1345"/>
      <c r="E700" s="727"/>
      <c r="F700" s="727"/>
      <c r="G700" s="727"/>
      <c r="H700" s="1345"/>
      <c r="I700" s="1345"/>
      <c r="J700" s="727"/>
      <c r="K700" s="727"/>
      <c r="L700" s="727"/>
      <c r="M700" s="1345"/>
      <c r="N700" s="1345"/>
      <c r="O700" s="727"/>
      <c r="P700" s="727"/>
      <c r="Q700" s="727"/>
      <c r="BB700" s="407"/>
    </row>
    <row r="701" s="231" customFormat="true" ht="25.15" customHeight="true" x14ac:dyDescent="0.2">
      <c r="A701" s="407"/>
      <c r="B701" s="407"/>
      <c r="C701" s="1347"/>
      <c r="D701" s="1345"/>
      <c r="E701" s="727"/>
      <c r="F701" s="727"/>
      <c r="G701" s="727"/>
      <c r="H701" s="1345"/>
      <c r="I701" s="1345"/>
      <c r="J701" s="727"/>
      <c r="K701" s="727"/>
      <c r="L701" s="727"/>
      <c r="M701" s="1345"/>
      <c r="N701" s="1345"/>
      <c r="O701" s="727"/>
      <c r="P701" s="727"/>
      <c r="Q701" s="727"/>
      <c r="BB701" s="407"/>
    </row>
    <row r="702" s="231" customFormat="true" ht="25.15" customHeight="true" x14ac:dyDescent="0.2">
      <c r="A702" s="407"/>
      <c r="B702" s="407"/>
      <c r="C702" s="1347"/>
      <c r="D702" s="1345"/>
      <c r="E702" s="727"/>
      <c r="F702" s="727"/>
      <c r="G702" s="727"/>
      <c r="H702" s="1345"/>
      <c r="I702" s="1345"/>
      <c r="J702" s="727"/>
      <c r="K702" s="727"/>
      <c r="L702" s="727"/>
      <c r="M702" s="1345"/>
      <c r="N702" s="1345"/>
      <c r="O702" s="727"/>
      <c r="P702" s="727"/>
      <c r="Q702" s="727"/>
      <c r="BB702" s="407"/>
    </row>
    <row r="703" s="231" customFormat="true" ht="25.15" customHeight="true" x14ac:dyDescent="0.2">
      <c r="A703" s="407"/>
      <c r="B703" s="407"/>
      <c r="C703" s="1351"/>
      <c r="D703" s="1345"/>
      <c r="E703" s="727"/>
      <c r="F703" s="727"/>
      <c r="G703" s="727"/>
      <c r="H703" s="1345"/>
      <c r="I703" s="1345"/>
      <c r="J703" s="727"/>
      <c r="K703" s="727"/>
      <c r="L703" s="727"/>
      <c r="M703" s="1345"/>
      <c r="N703" s="1345"/>
      <c r="O703" s="727"/>
      <c r="P703" s="727"/>
      <c r="Q703" s="727"/>
      <c r="BB703" s="407"/>
    </row>
    <row r="704" s="231" customFormat="true" ht="25.15" customHeight="true" x14ac:dyDescent="0.2">
      <c r="A704" s="407"/>
      <c r="B704" s="407"/>
      <c r="C704" s="1351"/>
      <c r="D704" s="1345"/>
      <c r="E704" s="727"/>
      <c r="F704" s="727"/>
      <c r="G704" s="727"/>
      <c r="H704" s="1345"/>
      <c r="I704" s="1345"/>
      <c r="J704" s="727"/>
      <c r="K704" s="727"/>
      <c r="L704" s="727"/>
      <c r="M704" s="1345"/>
      <c r="N704" s="1345"/>
      <c r="O704" s="727"/>
      <c r="P704" s="727"/>
      <c r="Q704" s="727"/>
      <c r="BB704" s="407"/>
    </row>
    <row r="705" s="231" customFormat="true" ht="25.15" customHeight="true" x14ac:dyDescent="0.2">
      <c r="A705" s="407"/>
      <c r="B705" s="407"/>
      <c r="C705" s="1351"/>
      <c r="D705" s="1345"/>
      <c r="E705" s="727"/>
      <c r="F705" s="727"/>
      <c r="G705" s="727"/>
      <c r="H705" s="1345"/>
      <c r="I705" s="1345"/>
      <c r="J705" s="727"/>
      <c r="K705" s="727"/>
      <c r="L705" s="727"/>
      <c r="M705" s="1345"/>
      <c r="N705" s="1345"/>
      <c r="O705" s="727"/>
      <c r="P705" s="727"/>
      <c r="Q705" s="727"/>
      <c r="BB705" s="407"/>
    </row>
    <row r="706" s="231" customFormat="true" ht="25.15" customHeight="true" x14ac:dyDescent="0.2">
      <c r="A706" s="407"/>
      <c r="B706" s="407"/>
      <c r="C706" s="1351"/>
      <c r="D706" s="1345"/>
      <c r="E706" s="727"/>
      <c r="F706" s="727"/>
      <c r="G706" s="727"/>
      <c r="H706" s="1345"/>
      <c r="I706" s="1345"/>
      <c r="J706" s="727"/>
      <c r="K706" s="727"/>
      <c r="L706" s="727"/>
      <c r="M706" s="1345"/>
      <c r="N706" s="1345"/>
      <c r="O706" s="727"/>
      <c r="P706" s="727"/>
      <c r="Q706" s="727"/>
      <c r="BB706" s="407"/>
    </row>
    <row r="707" s="231" customFormat="true" ht="25.15" customHeight="true" x14ac:dyDescent="0.2">
      <c r="A707" s="407"/>
      <c r="B707" s="407"/>
      <c r="C707" s="1351"/>
      <c r="D707" s="1345"/>
      <c r="E707" s="727"/>
      <c r="F707" s="727"/>
      <c r="G707" s="727"/>
      <c r="H707" s="1345"/>
      <c r="I707" s="1345"/>
      <c r="J707" s="727"/>
      <c r="K707" s="727"/>
      <c r="L707" s="727"/>
      <c r="M707" s="1345"/>
      <c r="N707" s="1345"/>
      <c r="O707" s="727"/>
      <c r="P707" s="727"/>
      <c r="Q707" s="727"/>
      <c r="BB707" s="407"/>
    </row>
    <row r="708" s="231" customFormat="true" ht="25.15" customHeight="true" x14ac:dyDescent="0.2">
      <c r="A708" s="407"/>
      <c r="B708" s="407"/>
      <c r="C708" s="1351"/>
      <c r="D708" s="1345"/>
      <c r="E708" s="727"/>
      <c r="F708" s="727"/>
      <c r="G708" s="727"/>
      <c r="H708" s="1345"/>
      <c r="I708" s="1345"/>
      <c r="J708" s="727"/>
      <c r="K708" s="727"/>
      <c r="L708" s="727"/>
      <c r="M708" s="1345"/>
      <c r="N708" s="1345"/>
      <c r="O708" s="727"/>
      <c r="P708" s="727"/>
      <c r="Q708" s="727"/>
      <c r="BB708" s="407"/>
    </row>
    <row r="709" s="231" customFormat="true" ht="25.15" customHeight="true" x14ac:dyDescent="0.2">
      <c r="A709" s="407"/>
      <c r="B709" s="407"/>
      <c r="C709" s="1351"/>
      <c r="D709" s="1345"/>
      <c r="E709" s="727"/>
      <c r="F709" s="727"/>
      <c r="G709" s="727"/>
      <c r="H709" s="1345"/>
      <c r="I709" s="1345"/>
      <c r="J709" s="727"/>
      <c r="K709" s="727"/>
      <c r="L709" s="727"/>
      <c r="M709" s="1345"/>
      <c r="N709" s="1345"/>
      <c r="O709" s="727"/>
      <c r="P709" s="727"/>
      <c r="Q709" s="727"/>
      <c r="BB709" s="407"/>
    </row>
    <row r="710" s="231" customFormat="true" ht="25.15" customHeight="true" x14ac:dyDescent="0.2">
      <c r="A710" s="407"/>
      <c r="B710" s="407"/>
      <c r="C710" s="1351"/>
      <c r="D710" s="1345"/>
      <c r="E710" s="727"/>
      <c r="F710" s="727"/>
      <c r="G710" s="727"/>
      <c r="H710" s="1345"/>
      <c r="I710" s="1345"/>
      <c r="J710" s="727"/>
      <c r="K710" s="727"/>
      <c r="L710" s="727"/>
      <c r="M710" s="1345"/>
      <c r="N710" s="1345"/>
      <c r="O710" s="727"/>
      <c r="P710" s="727"/>
      <c r="Q710" s="727"/>
      <c r="BB710" s="407"/>
    </row>
    <row r="711" s="231" customFormat="true" ht="25.15" customHeight="true" x14ac:dyDescent="0.2">
      <c r="A711" s="407"/>
      <c r="B711" s="407"/>
      <c r="C711" s="1351"/>
      <c r="D711" s="1345"/>
      <c r="E711" s="727"/>
      <c r="F711" s="727"/>
      <c r="G711" s="727"/>
      <c r="H711" s="1345"/>
      <c r="I711" s="1345"/>
      <c r="J711" s="727"/>
      <c r="K711" s="727"/>
      <c r="L711" s="727"/>
      <c r="M711" s="1345"/>
      <c r="N711" s="1345"/>
      <c r="O711" s="727"/>
      <c r="P711" s="727"/>
      <c r="Q711" s="727"/>
      <c r="BB711" s="407"/>
    </row>
    <row r="712" s="231" customFormat="true" ht="25.15" customHeight="true" x14ac:dyDescent="0.2">
      <c r="A712" s="407"/>
      <c r="B712" s="407"/>
      <c r="C712" s="1351"/>
      <c r="D712" s="1345"/>
      <c r="E712" s="727"/>
      <c r="F712" s="727"/>
      <c r="G712" s="727"/>
      <c r="H712" s="1345"/>
      <c r="I712" s="1345"/>
      <c r="J712" s="727"/>
      <c r="K712" s="727"/>
      <c r="L712" s="727"/>
      <c r="M712" s="1345"/>
      <c r="N712" s="1345"/>
      <c r="O712" s="727"/>
      <c r="P712" s="727"/>
      <c r="Q712" s="727"/>
      <c r="BB712" s="407"/>
    </row>
    <row r="713" s="231" customFormat="true" ht="25.15" customHeight="true" x14ac:dyDescent="0.2">
      <c r="A713" s="407"/>
      <c r="B713" s="407"/>
      <c r="C713" s="1351"/>
      <c r="D713" s="1345"/>
      <c r="E713" s="727"/>
      <c r="F713" s="727"/>
      <c r="G713" s="727"/>
      <c r="H713" s="1345"/>
      <c r="I713" s="1345"/>
      <c r="J713" s="727"/>
      <c r="K713" s="727"/>
      <c r="L713" s="727"/>
      <c r="M713" s="1345"/>
      <c r="N713" s="1345"/>
      <c r="O713" s="727"/>
      <c r="P713" s="727"/>
      <c r="Q713" s="727"/>
      <c r="BB713" s="407"/>
    </row>
    <row r="714" s="231" customFormat="true" ht="25.15" customHeight="true" x14ac:dyDescent="0.2">
      <c r="A714" s="407"/>
      <c r="B714" s="407"/>
      <c r="C714" s="1351"/>
      <c r="D714" s="1345"/>
      <c r="E714" s="727"/>
      <c r="F714" s="727"/>
      <c r="G714" s="727"/>
      <c r="H714" s="1345"/>
      <c r="I714" s="1345"/>
      <c r="J714" s="727"/>
      <c r="K714" s="727"/>
      <c r="L714" s="727"/>
      <c r="M714" s="1345"/>
      <c r="N714" s="1345"/>
      <c r="O714" s="727"/>
      <c r="P714" s="727"/>
      <c r="Q714" s="727"/>
      <c r="BB714" s="407"/>
    </row>
    <row r="715" s="231" customFormat="true" ht="25.15" customHeight="true" x14ac:dyDescent="0.2">
      <c r="A715" s="407"/>
      <c r="B715" s="407"/>
      <c r="C715" s="1351"/>
      <c r="D715" s="1345"/>
      <c r="E715" s="727"/>
      <c r="F715" s="727"/>
      <c r="G715" s="727"/>
      <c r="H715" s="1345"/>
      <c r="I715" s="1345"/>
      <c r="J715" s="727"/>
      <c r="K715" s="727"/>
      <c r="L715" s="727"/>
      <c r="M715" s="1345"/>
      <c r="N715" s="1345"/>
      <c r="O715" s="727"/>
      <c r="P715" s="727"/>
      <c r="Q715" s="727"/>
      <c r="BB715" s="407"/>
    </row>
    <row r="716" s="231" customFormat="true" ht="25.15" customHeight="true" x14ac:dyDescent="0.2">
      <c r="A716" s="407"/>
      <c r="B716" s="407"/>
      <c r="C716" s="1351"/>
      <c r="D716" s="1345"/>
      <c r="E716" s="727"/>
      <c r="F716" s="727"/>
      <c r="G716" s="727"/>
      <c r="H716" s="1345"/>
      <c r="I716" s="1345"/>
      <c r="J716" s="727"/>
      <c r="K716" s="727"/>
      <c r="L716" s="727"/>
      <c r="M716" s="1345"/>
      <c r="N716" s="1345"/>
      <c r="O716" s="727"/>
      <c r="P716" s="727"/>
      <c r="Q716" s="727"/>
      <c r="BB716" s="407"/>
    </row>
    <row r="717" s="231" customFormat="true" ht="25.15" customHeight="true" x14ac:dyDescent="0.2">
      <c r="A717" s="407"/>
      <c r="B717" s="407"/>
      <c r="C717" s="1351"/>
      <c r="D717" s="1345"/>
      <c r="E717" s="727"/>
      <c r="F717" s="727"/>
      <c r="G717" s="727"/>
      <c r="H717" s="1345"/>
      <c r="I717" s="1345"/>
      <c r="J717" s="727"/>
      <c r="K717" s="727"/>
      <c r="L717" s="727"/>
      <c r="M717" s="1345"/>
      <c r="N717" s="1345"/>
      <c r="O717" s="727"/>
      <c r="P717" s="727"/>
      <c r="Q717" s="727"/>
      <c r="BB717" s="407"/>
    </row>
    <row r="718" s="231" customFormat="true" ht="25.15" customHeight="true" x14ac:dyDescent="0.2">
      <c r="A718" s="407"/>
      <c r="B718" s="407"/>
      <c r="C718" s="1351"/>
      <c r="D718" s="1345"/>
      <c r="E718" s="727"/>
      <c r="F718" s="727"/>
      <c r="G718" s="727"/>
      <c r="H718" s="1345"/>
      <c r="I718" s="1345"/>
      <c r="J718" s="727"/>
      <c r="K718" s="727"/>
      <c r="L718" s="727"/>
      <c r="M718" s="1345"/>
      <c r="N718" s="1345"/>
      <c r="O718" s="727"/>
      <c r="P718" s="727"/>
      <c r="Q718" s="727"/>
      <c r="BB718" s="407"/>
    </row>
    <row r="719" s="231" customFormat="true" ht="25.15" customHeight="true" x14ac:dyDescent="0.2">
      <c r="A719" s="407"/>
      <c r="B719" s="407"/>
      <c r="C719" s="1351"/>
      <c r="D719" s="1345"/>
      <c r="E719" s="727"/>
      <c r="F719" s="727"/>
      <c r="G719" s="727"/>
      <c r="H719" s="1345"/>
      <c r="I719" s="1345"/>
      <c r="J719" s="727"/>
      <c r="K719" s="727"/>
      <c r="L719" s="727"/>
      <c r="M719" s="1345"/>
      <c r="N719" s="1345"/>
      <c r="O719" s="727"/>
      <c r="P719" s="727"/>
      <c r="Q719" s="727"/>
      <c r="BB719" s="407"/>
    </row>
    <row r="720" s="231" customFormat="true" ht="25.15" customHeight="true" x14ac:dyDescent="0.2">
      <c r="A720" s="407"/>
      <c r="B720" s="407"/>
      <c r="C720" s="1351"/>
      <c r="D720" s="1345"/>
      <c r="E720" s="727"/>
      <c r="F720" s="727"/>
      <c r="G720" s="727"/>
      <c r="H720" s="1345"/>
      <c r="I720" s="1345"/>
      <c r="J720" s="727"/>
      <c r="K720" s="727"/>
      <c r="L720" s="727"/>
      <c r="M720" s="1345"/>
      <c r="N720" s="1345"/>
      <c r="O720" s="727"/>
      <c r="P720" s="727"/>
      <c r="Q720" s="727"/>
      <c r="BB720" s="407"/>
    </row>
    <row r="721" s="231" customFormat="true" ht="25.15" customHeight="true" x14ac:dyDescent="0.2">
      <c r="A721" s="407"/>
      <c r="B721" s="407"/>
      <c r="C721" s="1351"/>
      <c r="D721" s="1345"/>
      <c r="E721" s="727"/>
      <c r="F721" s="727"/>
      <c r="G721" s="727"/>
      <c r="H721" s="1345"/>
      <c r="I721" s="1345"/>
      <c r="J721" s="727"/>
      <c r="K721" s="727"/>
      <c r="L721" s="727"/>
      <c r="M721" s="1345"/>
      <c r="N721" s="1345"/>
      <c r="O721" s="727"/>
      <c r="P721" s="727"/>
      <c r="Q721" s="727"/>
      <c r="BB721" s="407"/>
    </row>
    <row r="722" s="231" customFormat="true" ht="25.15" customHeight="true" x14ac:dyDescent="0.2">
      <c r="A722" s="407"/>
      <c r="B722" s="407"/>
      <c r="C722" s="1351"/>
      <c r="D722" s="1345"/>
      <c r="E722" s="727"/>
      <c r="F722" s="727"/>
      <c r="G722" s="727"/>
      <c r="H722" s="1345"/>
      <c r="I722" s="1345"/>
      <c r="J722" s="727"/>
      <c r="K722" s="727"/>
      <c r="L722" s="727"/>
      <c r="M722" s="1345"/>
      <c r="N722" s="1345"/>
      <c r="O722" s="727"/>
      <c r="P722" s="727"/>
      <c r="Q722" s="727"/>
      <c r="BB722" s="407"/>
    </row>
    <row r="723" s="231" customFormat="true" ht="25.15" customHeight="true" x14ac:dyDescent="0.2">
      <c r="A723" s="407"/>
      <c r="B723" s="407"/>
      <c r="C723" s="1351"/>
      <c r="D723" s="1345"/>
      <c r="E723" s="727"/>
      <c r="F723" s="727"/>
      <c r="G723" s="727"/>
      <c r="H723" s="1345"/>
      <c r="I723" s="1345"/>
      <c r="J723" s="727"/>
      <c r="K723" s="727"/>
      <c r="L723" s="727"/>
      <c r="M723" s="1345"/>
      <c r="N723" s="1345"/>
      <c r="O723" s="727"/>
      <c r="P723" s="727"/>
      <c r="Q723" s="727"/>
      <c r="BB723" s="407"/>
    </row>
    <row r="724" s="231" customFormat="true" ht="25.15" customHeight="true" x14ac:dyDescent="0.2">
      <c r="A724" s="407"/>
      <c r="B724" s="407"/>
      <c r="C724" s="1351"/>
      <c r="D724" s="1345"/>
      <c r="E724" s="727"/>
      <c r="F724" s="727"/>
      <c r="G724" s="727"/>
      <c r="H724" s="1345"/>
      <c r="I724" s="1345"/>
      <c r="J724" s="727"/>
      <c r="K724" s="727"/>
      <c r="L724" s="727"/>
      <c r="M724" s="1345"/>
      <c r="N724" s="1345"/>
      <c r="O724" s="727"/>
      <c r="P724" s="727"/>
      <c r="Q724" s="727"/>
      <c r="BB724" s="407"/>
    </row>
    <row r="725" s="231" customFormat="true" ht="25.15" customHeight="true" x14ac:dyDescent="0.2">
      <c r="A725" s="407"/>
      <c r="B725" s="407"/>
      <c r="C725" s="1351"/>
      <c r="D725" s="1345"/>
      <c r="E725" s="727"/>
      <c r="F725" s="727"/>
      <c r="G725" s="727"/>
      <c r="H725" s="1345"/>
      <c r="I725" s="1345"/>
      <c r="J725" s="727"/>
      <c r="K725" s="727"/>
      <c r="L725" s="727"/>
      <c r="M725" s="1345"/>
      <c r="N725" s="1345"/>
      <c r="O725" s="727"/>
      <c r="P725" s="727"/>
      <c r="Q725" s="727"/>
      <c r="BB725" s="407"/>
    </row>
    <row r="726" s="231" customFormat="true" ht="25.15" customHeight="true" x14ac:dyDescent="0.2">
      <c r="A726" s="407"/>
      <c r="B726" s="407"/>
      <c r="C726" s="1351"/>
      <c r="D726" s="1345"/>
      <c r="E726" s="727"/>
      <c r="F726" s="727"/>
      <c r="G726" s="727"/>
      <c r="H726" s="1345"/>
      <c r="I726" s="1345"/>
      <c r="J726" s="727"/>
      <c r="K726" s="727"/>
      <c r="L726" s="727"/>
      <c r="M726" s="1345"/>
      <c r="N726" s="1345"/>
      <c r="O726" s="727"/>
      <c r="P726" s="727"/>
      <c r="Q726" s="727"/>
      <c r="BB726" s="407"/>
    </row>
    <row r="727" s="231" customFormat="true" ht="25.15" customHeight="true" x14ac:dyDescent="0.2">
      <c r="A727" s="407"/>
      <c r="B727" s="407"/>
      <c r="C727" s="1351"/>
      <c r="D727" s="1345"/>
      <c r="E727" s="727"/>
      <c r="F727" s="727"/>
      <c r="G727" s="727"/>
      <c r="H727" s="1345"/>
      <c r="I727" s="1345"/>
      <c r="J727" s="727"/>
      <c r="K727" s="727"/>
      <c r="L727" s="727"/>
      <c r="M727" s="1345"/>
      <c r="N727" s="1345"/>
      <c r="O727" s="727"/>
      <c r="P727" s="727"/>
      <c r="Q727" s="727"/>
      <c r="BB727" s="407"/>
    </row>
    <row r="728" s="231" customFormat="true" ht="25.15" customHeight="true" x14ac:dyDescent="0.2">
      <c r="A728" s="407"/>
      <c r="B728" s="407"/>
      <c r="C728" s="1351"/>
      <c r="D728" s="1345"/>
      <c r="E728" s="727"/>
      <c r="F728" s="727"/>
      <c r="G728" s="727"/>
      <c r="H728" s="1345"/>
      <c r="I728" s="1345"/>
      <c r="J728" s="727"/>
      <c r="K728" s="727"/>
      <c r="L728" s="727"/>
      <c r="M728" s="1345"/>
      <c r="N728" s="1345"/>
      <c r="O728" s="727"/>
      <c r="P728" s="727"/>
      <c r="Q728" s="727"/>
      <c r="BB728" s="407"/>
    </row>
    <row r="729" s="231" customFormat="true" ht="25.15" customHeight="true" x14ac:dyDescent="0.2">
      <c r="A729" s="407"/>
      <c r="B729" s="407"/>
      <c r="C729" s="1351"/>
      <c r="D729" s="1345"/>
      <c r="E729" s="727"/>
      <c r="F729" s="727"/>
      <c r="G729" s="727"/>
      <c r="H729" s="1345"/>
      <c r="I729" s="1345"/>
      <c r="J729" s="727"/>
      <c r="K729" s="727"/>
      <c r="L729" s="727"/>
      <c r="M729" s="1345"/>
      <c r="N729" s="1345"/>
      <c r="O729" s="727"/>
      <c r="P729" s="727"/>
      <c r="Q729" s="727"/>
      <c r="BB729" s="407"/>
    </row>
    <row r="730" s="231" customFormat="true" ht="25.15" customHeight="true" x14ac:dyDescent="0.2">
      <c r="A730" s="407"/>
      <c r="B730" s="407"/>
      <c r="C730" s="1351"/>
      <c r="D730" s="1345"/>
      <c r="E730" s="727"/>
      <c r="F730" s="727"/>
      <c r="G730" s="727"/>
      <c r="H730" s="1345"/>
      <c r="I730" s="1345"/>
      <c r="J730" s="727"/>
      <c r="K730" s="727"/>
      <c r="L730" s="727"/>
      <c r="M730" s="1345"/>
      <c r="N730" s="1345"/>
      <c r="O730" s="727"/>
      <c r="P730" s="727"/>
      <c r="Q730" s="727"/>
      <c r="BB730" s="407"/>
    </row>
    <row r="731" s="231" customFormat="true" ht="25.15" customHeight="true" x14ac:dyDescent="0.2">
      <c r="A731" s="407"/>
      <c r="B731" s="407"/>
      <c r="C731" s="1351"/>
      <c r="D731" s="1345"/>
      <c r="E731" s="727"/>
      <c r="F731" s="727"/>
      <c r="G731" s="727"/>
      <c r="H731" s="1345"/>
      <c r="I731" s="1345"/>
      <c r="J731" s="727"/>
      <c r="K731" s="727"/>
      <c r="L731" s="727"/>
      <c r="M731" s="1345"/>
      <c r="N731" s="1345"/>
      <c r="O731" s="727"/>
      <c r="P731" s="727"/>
      <c r="Q731" s="727"/>
      <c r="BB731" s="407"/>
    </row>
    <row r="732" s="231" customFormat="true" ht="25.15" customHeight="true" x14ac:dyDescent="0.2">
      <c r="A732" s="407"/>
      <c r="B732" s="407"/>
      <c r="C732" s="1351"/>
      <c r="D732" s="1345"/>
      <c r="E732" s="727"/>
      <c r="F732" s="727"/>
      <c r="G732" s="727"/>
      <c r="H732" s="1345"/>
      <c r="I732" s="1345"/>
      <c r="J732" s="727"/>
      <c r="K732" s="727"/>
      <c r="L732" s="727"/>
      <c r="M732" s="1345"/>
      <c r="N732" s="1345"/>
      <c r="O732" s="727"/>
      <c r="P732" s="727"/>
      <c r="Q732" s="727"/>
      <c r="BB732" s="407"/>
    </row>
    <row r="733" s="231" customFormat="true" ht="25.15" customHeight="true" x14ac:dyDescent="0.2">
      <c r="A733" s="407"/>
      <c r="B733" s="407"/>
      <c r="C733" s="1351"/>
      <c r="D733" s="1345"/>
      <c r="E733" s="727"/>
      <c r="F733" s="727"/>
      <c r="G733" s="727"/>
      <c r="H733" s="1345"/>
      <c r="I733" s="1345"/>
      <c r="J733" s="727"/>
      <c r="K733" s="727"/>
      <c r="L733" s="727"/>
      <c r="M733" s="1345"/>
      <c r="N733" s="1345"/>
      <c r="O733" s="727"/>
      <c r="P733" s="727"/>
      <c r="Q733" s="727"/>
      <c r="BB733" s="407"/>
    </row>
    <row r="734" s="231" customFormat="true" ht="25.15" customHeight="true" x14ac:dyDescent="0.2">
      <c r="A734" s="407"/>
      <c r="B734" s="407"/>
      <c r="C734" s="1351"/>
      <c r="D734" s="1345"/>
      <c r="E734" s="727"/>
      <c r="F734" s="727"/>
      <c r="G734" s="727"/>
      <c r="H734" s="1345"/>
      <c r="I734" s="1345"/>
      <c r="J734" s="727"/>
      <c r="K734" s="727"/>
      <c r="L734" s="727"/>
      <c r="M734" s="1345"/>
      <c r="N734" s="1345"/>
      <c r="O734" s="727"/>
      <c r="P734" s="727"/>
      <c r="Q734" s="727"/>
      <c r="BB734" s="407"/>
    </row>
    <row r="735" s="231" customFormat="true" ht="25.15" customHeight="true" x14ac:dyDescent="0.2">
      <c r="A735" s="407"/>
      <c r="B735" s="407"/>
      <c r="C735" s="1351"/>
      <c r="D735" s="1345"/>
      <c r="E735" s="727"/>
      <c r="F735" s="727"/>
      <c r="G735" s="727"/>
      <c r="H735" s="1345"/>
      <c r="I735" s="1345"/>
      <c r="J735" s="727"/>
      <c r="K735" s="727"/>
      <c r="L735" s="727"/>
      <c r="M735" s="1345"/>
      <c r="N735" s="1345"/>
      <c r="O735" s="727"/>
      <c r="P735" s="727"/>
      <c r="Q735" s="727"/>
      <c r="BB735" s="407"/>
    </row>
    <row r="736" s="231" customFormat="true" ht="25.15" customHeight="true" x14ac:dyDescent="0.2">
      <c r="A736" s="407"/>
      <c r="B736" s="407"/>
      <c r="C736" s="1351"/>
      <c r="D736" s="1345"/>
      <c r="E736" s="727"/>
      <c r="F736" s="727"/>
      <c r="G736" s="727"/>
      <c r="H736" s="1345"/>
      <c r="I736" s="1345"/>
      <c r="J736" s="727"/>
      <c r="K736" s="727"/>
      <c r="L736" s="727"/>
      <c r="M736" s="1345"/>
      <c r="N736" s="1345"/>
      <c r="O736" s="727"/>
      <c r="P736" s="727"/>
      <c r="Q736" s="727"/>
      <c r="BB736" s="407"/>
    </row>
    <row r="737" s="231" customFormat="true" ht="25.15" customHeight="true" x14ac:dyDescent="0.2">
      <c r="A737" s="407"/>
      <c r="B737" s="407"/>
      <c r="C737" s="1351"/>
      <c r="D737" s="1345"/>
      <c r="E737" s="727"/>
      <c r="F737" s="727"/>
      <c r="G737" s="727"/>
      <c r="H737" s="1345"/>
      <c r="I737" s="1345"/>
      <c r="J737" s="727"/>
      <c r="K737" s="727"/>
      <c r="L737" s="727"/>
      <c r="M737" s="1345"/>
      <c r="N737" s="1345"/>
      <c r="O737" s="727"/>
      <c r="P737" s="727"/>
      <c r="Q737" s="727"/>
      <c r="BB737" s="407"/>
    </row>
    <row r="738" s="231" customFormat="true" ht="25.15" customHeight="true" x14ac:dyDescent="0.2">
      <c r="A738" s="407"/>
      <c r="B738" s="407"/>
      <c r="C738" s="1351"/>
      <c r="D738" s="1345"/>
      <c r="E738" s="727"/>
      <c r="F738" s="727"/>
      <c r="G738" s="727"/>
      <c r="H738" s="1345"/>
      <c r="I738" s="1345"/>
      <c r="J738" s="727"/>
      <c r="K738" s="727"/>
      <c r="L738" s="727"/>
      <c r="M738" s="1345"/>
      <c r="N738" s="1345"/>
      <c r="O738" s="727"/>
      <c r="P738" s="727"/>
      <c r="Q738" s="727"/>
      <c r="BB738" s="407"/>
    </row>
    <row r="739" s="231" customFormat="true" ht="25.15" customHeight="true" x14ac:dyDescent="0.2">
      <c r="A739" s="407"/>
      <c r="B739" s="407"/>
      <c r="C739" s="1351"/>
      <c r="D739" s="1345"/>
      <c r="E739" s="727"/>
      <c r="F739" s="727"/>
      <c r="G739" s="727"/>
      <c r="H739" s="1345"/>
      <c r="I739" s="1345"/>
      <c r="J739" s="727"/>
      <c r="K739" s="727"/>
      <c r="L739" s="727"/>
      <c r="M739" s="1345"/>
      <c r="N739" s="1345"/>
      <c r="O739" s="727"/>
      <c r="P739" s="727"/>
      <c r="Q739" s="727"/>
      <c r="BB739" s="407"/>
    </row>
    <row r="740" s="231" customFormat="true" ht="25.15" customHeight="true" x14ac:dyDescent="0.2">
      <c r="A740" s="407"/>
      <c r="B740" s="407"/>
      <c r="C740" s="1351"/>
      <c r="D740" s="1345"/>
      <c r="E740" s="727"/>
      <c r="F740" s="727"/>
      <c r="G740" s="727"/>
      <c r="H740" s="1345"/>
      <c r="I740" s="1345"/>
      <c r="J740" s="727"/>
      <c r="K740" s="727"/>
      <c r="L740" s="727"/>
      <c r="M740" s="1345"/>
      <c r="N740" s="1345"/>
      <c r="O740" s="727"/>
      <c r="P740" s="727"/>
      <c r="Q740" s="727"/>
      <c r="BB740" s="407"/>
    </row>
    <row r="741" s="231" customFormat="true" ht="25.15" customHeight="true" x14ac:dyDescent="0.2">
      <c r="A741" s="407"/>
      <c r="B741" s="407"/>
      <c r="C741" s="1351"/>
      <c r="D741" s="1345"/>
      <c r="E741" s="727"/>
      <c r="F741" s="727"/>
      <c r="G741" s="727"/>
      <c r="H741" s="1345"/>
      <c r="I741" s="1345"/>
      <c r="J741" s="727"/>
      <c r="K741" s="727"/>
      <c r="L741" s="727"/>
      <c r="M741" s="1345"/>
      <c r="N741" s="1345"/>
      <c r="O741" s="727"/>
      <c r="P741" s="727"/>
      <c r="Q741" s="727"/>
      <c r="BB741" s="407"/>
    </row>
    <row r="742" s="231" customFormat="true" ht="25.15" customHeight="true" x14ac:dyDescent="0.2">
      <c r="A742" s="407"/>
      <c r="B742" s="407"/>
      <c r="C742" s="1351"/>
      <c r="D742" s="1345"/>
      <c r="E742" s="727"/>
      <c r="F742" s="727"/>
      <c r="G742" s="727"/>
      <c r="H742" s="1345"/>
      <c r="I742" s="1345"/>
      <c r="J742" s="727"/>
      <c r="K742" s="727"/>
      <c r="L742" s="727"/>
      <c r="M742" s="1345"/>
      <c r="N742" s="1345"/>
      <c r="O742" s="727"/>
      <c r="P742" s="727"/>
      <c r="Q742" s="727"/>
      <c r="BB742" s="407"/>
    </row>
    <row r="743" s="231" customFormat="true" ht="25.15" customHeight="true" x14ac:dyDescent="0.2">
      <c r="A743" s="407"/>
      <c r="B743" s="407"/>
      <c r="C743" s="1351"/>
      <c r="D743" s="1345"/>
      <c r="E743" s="727"/>
      <c r="F743" s="727"/>
      <c r="G743" s="727"/>
      <c r="H743" s="1345"/>
      <c r="I743" s="1345"/>
      <c r="J743" s="727"/>
      <c r="K743" s="727"/>
      <c r="L743" s="727"/>
      <c r="M743" s="1345"/>
      <c r="N743" s="1345"/>
      <c r="O743" s="727"/>
      <c r="P743" s="727"/>
      <c r="Q743" s="727"/>
      <c r="BB743" s="407"/>
    </row>
    <row r="744" s="231" customFormat="true" ht="25.15" customHeight="true" x14ac:dyDescent="0.2">
      <c r="A744" s="407"/>
      <c r="B744" s="407"/>
      <c r="C744" s="1351"/>
      <c r="D744" s="1345"/>
      <c r="E744" s="727"/>
      <c r="F744" s="727"/>
      <c r="G744" s="727"/>
      <c r="H744" s="1345"/>
      <c r="I744" s="1345"/>
      <c r="J744" s="727"/>
      <c r="K744" s="727"/>
      <c r="L744" s="727"/>
      <c r="M744" s="1345"/>
      <c r="N744" s="1345"/>
      <c r="O744" s="727"/>
      <c r="P744" s="727"/>
      <c r="Q744" s="727"/>
      <c r="BB744" s="407"/>
    </row>
    <row r="745" s="231" customFormat="true" ht="25.15" customHeight="true" x14ac:dyDescent="0.2">
      <c r="A745" s="407"/>
      <c r="B745" s="407"/>
      <c r="C745" s="1351"/>
      <c r="D745" s="1345"/>
      <c r="E745" s="727"/>
      <c r="F745" s="727"/>
      <c r="G745" s="727"/>
      <c r="H745" s="1345"/>
      <c r="I745" s="1345"/>
      <c r="J745" s="727"/>
      <c r="K745" s="727"/>
      <c r="L745" s="727"/>
      <c r="M745" s="1345"/>
      <c r="N745" s="1345"/>
      <c r="O745" s="727"/>
      <c r="P745" s="727"/>
      <c r="Q745" s="727"/>
      <c r="BB745" s="407"/>
    </row>
    <row r="746" s="231" customFormat="true" ht="25.15" customHeight="true" x14ac:dyDescent="0.2">
      <c r="A746" s="407"/>
      <c r="B746" s="407"/>
      <c r="C746" s="1351"/>
      <c r="D746" s="1345"/>
      <c r="E746" s="727"/>
      <c r="F746" s="727"/>
      <c r="G746" s="727"/>
      <c r="H746" s="1345"/>
      <c r="I746" s="1345"/>
      <c r="J746" s="727"/>
      <c r="K746" s="727"/>
      <c r="L746" s="727"/>
      <c r="M746" s="1345"/>
      <c r="N746" s="1345"/>
      <c r="O746" s="727"/>
      <c r="P746" s="727"/>
      <c r="Q746" s="727"/>
      <c r="BB746" s="407"/>
    </row>
    <row r="747" s="231" customFormat="true" ht="25.15" customHeight="true" x14ac:dyDescent="0.2">
      <c r="A747" s="407"/>
      <c r="B747" s="407"/>
      <c r="C747" s="1351"/>
      <c r="D747" s="1345"/>
      <c r="E747" s="727"/>
      <c r="F747" s="727"/>
      <c r="G747" s="727"/>
      <c r="H747" s="1345"/>
      <c r="I747" s="1345"/>
      <c r="J747" s="727"/>
      <c r="K747" s="727"/>
      <c r="L747" s="727"/>
      <c r="M747" s="1345"/>
      <c r="N747" s="1345"/>
      <c r="O747" s="727"/>
      <c r="P747" s="727"/>
      <c r="Q747" s="727"/>
      <c r="BB747" s="407"/>
    </row>
    <row r="748" s="231" customFormat="true" ht="25.15" customHeight="true" x14ac:dyDescent="0.2">
      <c r="A748" s="407"/>
      <c r="B748" s="407"/>
      <c r="C748" s="1351"/>
      <c r="D748" s="1345"/>
      <c r="E748" s="727"/>
      <c r="F748" s="727"/>
      <c r="G748" s="727"/>
      <c r="H748" s="1345"/>
      <c r="I748" s="1345"/>
      <c r="J748" s="727"/>
      <c r="K748" s="727"/>
      <c r="L748" s="727"/>
      <c r="M748" s="1345"/>
      <c r="N748" s="1345"/>
      <c r="O748" s="727"/>
      <c r="P748" s="727"/>
      <c r="Q748" s="727"/>
      <c r="BB748" s="407"/>
    </row>
    <row r="749" s="231" customFormat="true" ht="25.15" customHeight="true" x14ac:dyDescent="0.2">
      <c r="A749" s="407"/>
      <c r="B749" s="407"/>
      <c r="C749" s="1351"/>
      <c r="D749" s="1345"/>
      <c r="E749" s="727"/>
      <c r="F749" s="727"/>
      <c r="G749" s="727"/>
      <c r="H749" s="1345"/>
      <c r="I749" s="1345"/>
      <c r="J749" s="727"/>
      <c r="K749" s="727"/>
      <c r="L749" s="727"/>
      <c r="M749" s="1345"/>
      <c r="N749" s="1345"/>
      <c r="O749" s="727"/>
      <c r="P749" s="727"/>
      <c r="Q749" s="727"/>
      <c r="BB749" s="407"/>
    </row>
    <row r="750" s="231" customFormat="true" ht="25.15" customHeight="true" x14ac:dyDescent="0.2">
      <c r="A750" s="407"/>
      <c r="B750" s="407"/>
      <c r="C750" s="1351"/>
      <c r="D750" s="1345"/>
      <c r="E750" s="727"/>
      <c r="F750" s="727"/>
      <c r="G750" s="727"/>
      <c r="H750" s="1345"/>
      <c r="I750" s="1345"/>
      <c r="J750" s="727"/>
      <c r="K750" s="727"/>
      <c r="L750" s="727"/>
      <c r="M750" s="1345"/>
      <c r="N750" s="1345"/>
      <c r="O750" s="727"/>
      <c r="P750" s="727"/>
      <c r="Q750" s="727"/>
      <c r="BB750" s="407"/>
    </row>
    <row r="751" s="231" customFormat="true" ht="25.15" customHeight="true" x14ac:dyDescent="0.2">
      <c r="A751" s="407"/>
      <c r="B751" s="407"/>
      <c r="C751" s="1351"/>
      <c r="D751" s="1345"/>
      <c r="E751" s="727"/>
      <c r="F751" s="727"/>
      <c r="G751" s="727"/>
      <c r="H751" s="1345"/>
      <c r="I751" s="1345"/>
      <c r="J751" s="727"/>
      <c r="K751" s="727"/>
      <c r="L751" s="727"/>
      <c r="M751" s="1345"/>
      <c r="N751" s="1345"/>
      <c r="O751" s="727"/>
      <c r="P751" s="727"/>
      <c r="Q751" s="727"/>
      <c r="BB751" s="407"/>
    </row>
    <row r="752" s="231" customFormat="true" ht="25.15" customHeight="true" x14ac:dyDescent="0.2">
      <c r="A752" s="407"/>
      <c r="B752" s="407"/>
      <c r="C752" s="1351"/>
      <c r="D752" s="1345"/>
      <c r="E752" s="727"/>
      <c r="F752" s="727"/>
      <c r="G752" s="727"/>
      <c r="H752" s="1345"/>
      <c r="I752" s="1345"/>
      <c r="J752" s="727"/>
      <c r="K752" s="727"/>
      <c r="L752" s="727"/>
      <c r="M752" s="1345"/>
      <c r="N752" s="1345"/>
      <c r="O752" s="727"/>
      <c r="P752" s="727"/>
      <c r="Q752" s="727"/>
      <c r="BB752" s="407"/>
    </row>
    <row r="753" s="231" customFormat="true" ht="25.15" customHeight="true" x14ac:dyDescent="0.2">
      <c r="A753" s="407"/>
      <c r="B753" s="407"/>
      <c r="C753" s="1351"/>
      <c r="D753" s="1345"/>
      <c r="E753" s="727"/>
      <c r="F753" s="727"/>
      <c r="G753" s="727"/>
      <c r="H753" s="1345"/>
      <c r="I753" s="1345"/>
      <c r="J753" s="727"/>
      <c r="K753" s="727"/>
      <c r="L753" s="727"/>
      <c r="M753" s="1345"/>
      <c r="N753" s="1345"/>
      <c r="O753" s="727"/>
      <c r="P753" s="727"/>
      <c r="Q753" s="727"/>
      <c r="BB753" s="407"/>
    </row>
    <row r="754" s="231" customFormat="true" ht="25.15" customHeight="true" x14ac:dyDescent="0.2">
      <c r="A754" s="407"/>
      <c r="B754" s="407"/>
      <c r="C754" s="1351"/>
      <c r="D754" s="1345"/>
      <c r="E754" s="727"/>
      <c r="F754" s="727"/>
      <c r="G754" s="727"/>
      <c r="H754" s="1345"/>
      <c r="I754" s="1345"/>
      <c r="J754" s="727"/>
      <c r="K754" s="727"/>
      <c r="L754" s="727"/>
      <c r="M754" s="1345"/>
      <c r="N754" s="1345"/>
      <c r="O754" s="727"/>
      <c r="P754" s="727"/>
      <c r="Q754" s="727"/>
      <c r="BB754" s="407"/>
    </row>
    <row r="755" s="231" customFormat="true" ht="25.15" customHeight="true" x14ac:dyDescent="0.2">
      <c r="A755" s="407"/>
      <c r="B755" s="407"/>
      <c r="C755" s="1351"/>
      <c r="D755" s="1345"/>
      <c r="E755" s="727"/>
      <c r="F755" s="727"/>
      <c r="G755" s="727"/>
      <c r="H755" s="1345"/>
      <c r="I755" s="1345"/>
      <c r="J755" s="727"/>
      <c r="K755" s="727"/>
      <c r="L755" s="727"/>
      <c r="M755" s="1345"/>
      <c r="N755" s="1345"/>
      <c r="O755" s="727"/>
      <c r="P755" s="727"/>
      <c r="Q755" s="727"/>
      <c r="BB755" s="407"/>
    </row>
    <row r="756" s="231" customFormat="true" ht="25.15" customHeight="true" x14ac:dyDescent="0.2">
      <c r="A756" s="407"/>
      <c r="B756" s="407"/>
      <c r="C756" s="1351"/>
      <c r="D756" s="1345"/>
      <c r="E756" s="727"/>
      <c r="F756" s="727"/>
      <c r="G756" s="727"/>
      <c r="H756" s="1345"/>
      <c r="I756" s="1345"/>
      <c r="J756" s="727"/>
      <c r="K756" s="727"/>
      <c r="L756" s="727"/>
      <c r="M756" s="1345"/>
      <c r="N756" s="1345"/>
      <c r="O756" s="727"/>
      <c r="P756" s="727"/>
      <c r="Q756" s="727"/>
      <c r="BB756" s="407"/>
    </row>
    <row r="757" s="231" customFormat="true" ht="25.15" customHeight="true" x14ac:dyDescent="0.2">
      <c r="A757" s="407"/>
      <c r="B757" s="407"/>
      <c r="C757" s="1351"/>
      <c r="D757" s="1345"/>
      <c r="E757" s="727"/>
      <c r="F757" s="727"/>
      <c r="G757" s="727"/>
      <c r="H757" s="1345"/>
      <c r="I757" s="1345"/>
      <c r="J757" s="727"/>
      <c r="K757" s="727"/>
      <c r="L757" s="727"/>
      <c r="M757" s="1345"/>
      <c r="N757" s="1345"/>
      <c r="O757" s="727"/>
      <c r="P757" s="727"/>
      <c r="Q757" s="727"/>
      <c r="BB757" s="407"/>
    </row>
    <row r="758" s="231" customFormat="true" ht="25.15" customHeight="true" x14ac:dyDescent="0.2">
      <c r="A758" s="407"/>
      <c r="B758" s="407"/>
      <c r="C758" s="1351"/>
      <c r="D758" s="1345"/>
      <c r="E758" s="727"/>
      <c r="F758" s="727"/>
      <c r="G758" s="727"/>
      <c r="H758" s="1345"/>
      <c r="I758" s="1345"/>
      <c r="J758" s="727"/>
      <c r="K758" s="727"/>
      <c r="L758" s="727"/>
      <c r="M758" s="1345"/>
      <c r="N758" s="1345"/>
      <c r="O758" s="727"/>
      <c r="P758" s="727"/>
      <c r="Q758" s="727"/>
      <c r="BB758" s="407"/>
    </row>
    <row r="759" s="231" customFormat="true" ht="25.15" customHeight="true" x14ac:dyDescent="0.2">
      <c r="A759" s="407"/>
      <c r="B759" s="407"/>
      <c r="C759" s="1351"/>
      <c r="D759" s="1345"/>
      <c r="E759" s="727"/>
      <c r="F759" s="727"/>
      <c r="G759" s="727"/>
      <c r="H759" s="1345"/>
      <c r="I759" s="1345"/>
      <c r="J759" s="727"/>
      <c r="K759" s="727"/>
      <c r="L759" s="727"/>
      <c r="M759" s="1345"/>
      <c r="N759" s="1345"/>
      <c r="O759" s="727"/>
      <c r="P759" s="727"/>
      <c r="Q759" s="727"/>
      <c r="BB759" s="407"/>
    </row>
    <row r="760" s="231" customFormat="true" ht="25.15" customHeight="true" x14ac:dyDescent="0.2">
      <c r="A760" s="407"/>
      <c r="B760" s="407"/>
      <c r="C760" s="1351"/>
      <c r="D760" s="1345"/>
      <c r="E760" s="727"/>
      <c r="F760" s="727"/>
      <c r="G760" s="727"/>
      <c r="H760" s="1345"/>
      <c r="I760" s="1345"/>
      <c r="J760" s="727"/>
      <c r="K760" s="727"/>
      <c r="L760" s="727"/>
      <c r="M760" s="1345"/>
      <c r="N760" s="1345"/>
      <c r="O760" s="727"/>
      <c r="P760" s="727"/>
      <c r="Q760" s="727"/>
      <c r="BB760" s="407"/>
    </row>
    <row r="761" s="231" customFormat="true" ht="25.15" customHeight="true" x14ac:dyDescent="0.2">
      <c r="A761" s="407"/>
      <c r="B761" s="407"/>
      <c r="C761" s="1351"/>
      <c r="D761" s="1345"/>
      <c r="E761" s="727"/>
      <c r="F761" s="727"/>
      <c r="G761" s="727"/>
      <c r="H761" s="1345"/>
      <c r="I761" s="1345"/>
      <c r="J761" s="727"/>
      <c r="K761" s="727"/>
      <c r="L761" s="727"/>
      <c r="M761" s="1345"/>
      <c r="N761" s="1345"/>
      <c r="O761" s="727"/>
      <c r="P761" s="727"/>
      <c r="Q761" s="727"/>
      <c r="BB761" s="407"/>
    </row>
    <row r="762" s="231" customFormat="true" ht="25.15" customHeight="true" x14ac:dyDescent="0.2">
      <c r="A762" s="407"/>
      <c r="B762" s="407"/>
      <c r="C762" s="1351"/>
      <c r="D762" s="1345"/>
      <c r="E762" s="727"/>
      <c r="F762" s="727"/>
      <c r="G762" s="727"/>
      <c r="H762" s="1345"/>
      <c r="I762" s="1345"/>
      <c r="J762" s="727"/>
      <c r="K762" s="727"/>
      <c r="L762" s="727"/>
      <c r="M762" s="1345"/>
      <c r="N762" s="1345"/>
      <c r="O762" s="727"/>
      <c r="P762" s="727"/>
      <c r="Q762" s="727"/>
      <c r="BB762" s="407"/>
    </row>
    <row r="763" s="231" customFormat="true" ht="25.15" customHeight="true" x14ac:dyDescent="0.2">
      <c r="A763" s="407"/>
      <c r="B763" s="407"/>
      <c r="C763" s="1351"/>
      <c r="D763" s="1345"/>
      <c r="E763" s="727"/>
      <c r="F763" s="727"/>
      <c r="G763" s="727"/>
      <c r="H763" s="1345"/>
      <c r="I763" s="1345"/>
      <c r="J763" s="727"/>
      <c r="K763" s="727"/>
      <c r="L763" s="727"/>
      <c r="M763" s="1345"/>
      <c r="N763" s="1345"/>
      <c r="O763" s="727"/>
      <c r="P763" s="727"/>
      <c r="Q763" s="727"/>
      <c r="BB763" s="407"/>
    </row>
    <row r="764" s="231" customFormat="true" ht="25.15" customHeight="true" x14ac:dyDescent="0.2">
      <c r="A764" s="407"/>
      <c r="B764" s="407"/>
      <c r="C764" s="1351"/>
      <c r="D764" s="1345"/>
      <c r="E764" s="727"/>
      <c r="F764" s="727"/>
      <c r="G764" s="727"/>
      <c r="H764" s="1345"/>
      <c r="I764" s="1345"/>
      <c r="J764" s="727"/>
      <c r="K764" s="727"/>
      <c r="L764" s="727"/>
      <c r="M764" s="1345"/>
      <c r="N764" s="1345"/>
      <c r="O764" s="727"/>
      <c r="P764" s="727"/>
      <c r="Q764" s="727"/>
      <c r="BB764" s="407"/>
    </row>
    <row r="765" s="231" customFormat="true" ht="25.15" customHeight="true" x14ac:dyDescent="0.2">
      <c r="A765" s="407"/>
      <c r="B765" s="407"/>
      <c r="C765" s="1351"/>
      <c r="D765" s="1345"/>
      <c r="E765" s="727"/>
      <c r="F765" s="727"/>
      <c r="G765" s="727"/>
      <c r="H765" s="1345"/>
      <c r="I765" s="1345"/>
      <c r="J765" s="727"/>
      <c r="K765" s="727"/>
      <c r="L765" s="727"/>
      <c r="M765" s="1345"/>
      <c r="N765" s="1345"/>
      <c r="O765" s="727"/>
      <c r="P765" s="727"/>
      <c r="Q765" s="727"/>
      <c r="BB765" s="407"/>
    </row>
    <row r="766" s="231" customFormat="true" ht="25.15" customHeight="true" x14ac:dyDescent="0.2">
      <c r="A766" s="407"/>
      <c r="B766" s="407"/>
      <c r="C766" s="1351"/>
      <c r="D766" s="1345"/>
      <c r="E766" s="727"/>
      <c r="F766" s="727"/>
      <c r="G766" s="727"/>
      <c r="H766" s="1345"/>
      <c r="I766" s="1345"/>
      <c r="J766" s="727"/>
      <c r="K766" s="727"/>
      <c r="L766" s="727"/>
      <c r="M766" s="1345"/>
      <c r="N766" s="1345"/>
      <c r="O766" s="727"/>
      <c r="P766" s="727"/>
      <c r="Q766" s="727"/>
      <c r="BB766" s="407"/>
    </row>
    <row r="767" s="231" customFormat="true" ht="25.15" customHeight="true" x14ac:dyDescent="0.2">
      <c r="A767" s="407"/>
      <c r="B767" s="407"/>
      <c r="C767" s="1351"/>
      <c r="D767" s="1345"/>
      <c r="E767" s="727"/>
      <c r="F767" s="727"/>
      <c r="G767" s="727"/>
      <c r="H767" s="1345"/>
      <c r="I767" s="1345"/>
      <c r="J767" s="727"/>
      <c r="K767" s="727"/>
      <c r="L767" s="727"/>
      <c r="M767" s="1345"/>
      <c r="N767" s="1345"/>
      <c r="O767" s="727"/>
      <c r="P767" s="727"/>
      <c r="Q767" s="727"/>
      <c r="BB767" s="407"/>
    </row>
    <row r="768" s="229" customFormat="true" ht="25.15" customHeight="true" x14ac:dyDescent="0.2">
      <c r="A768" s="408"/>
      <c r="B768" s="408"/>
      <c r="C768" s="1351"/>
      <c r="D768" s="1345"/>
      <c r="E768" s="727"/>
      <c r="F768" s="727"/>
      <c r="G768" s="727"/>
      <c r="H768" s="1345"/>
      <c r="I768" s="1345"/>
      <c r="J768" s="727"/>
      <c r="K768" s="727"/>
      <c r="L768" s="727"/>
      <c r="M768" s="1345"/>
      <c r="N768" s="1345"/>
      <c r="O768" s="727"/>
      <c r="P768" s="727"/>
      <c r="Q768" s="727"/>
      <c r="BB768" s="408"/>
    </row>
    <row r="769" s="229" customFormat="true" ht="25.15" customHeight="true" x14ac:dyDescent="0.2">
      <c r="A769" s="408"/>
      <c r="B769" s="408"/>
      <c r="C769" s="1351"/>
      <c r="D769" s="1345"/>
      <c r="E769" s="727"/>
      <c r="F769" s="727"/>
      <c r="G769" s="727"/>
      <c r="H769" s="1345"/>
      <c r="I769" s="1345"/>
      <c r="J769" s="727"/>
      <c r="K769" s="727"/>
      <c r="L769" s="727"/>
      <c r="M769" s="1345"/>
      <c r="N769" s="1345"/>
      <c r="O769" s="727"/>
      <c r="P769" s="727"/>
      <c r="Q769" s="727"/>
      <c r="BB769" s="408"/>
    </row>
    <row r="770" s="229" customFormat="true" ht="25.15" customHeight="true" x14ac:dyDescent="0.2">
      <c r="A770" s="408"/>
      <c r="B770" s="408"/>
      <c r="C770" s="1351"/>
      <c r="D770" s="1345"/>
      <c r="E770" s="727"/>
      <c r="F770" s="727"/>
      <c r="G770" s="727"/>
      <c r="H770" s="1345"/>
      <c r="I770" s="1345"/>
      <c r="J770" s="727"/>
      <c r="K770" s="727"/>
      <c r="L770" s="727"/>
      <c r="M770" s="1345"/>
      <c r="N770" s="1345"/>
      <c r="O770" s="727"/>
      <c r="P770" s="727"/>
      <c r="Q770" s="727"/>
      <c r="BB770" s="408"/>
    </row>
    <row r="771" s="229" customFormat="true" ht="25.15" customHeight="true" x14ac:dyDescent="0.2">
      <c r="A771" s="408"/>
      <c r="B771" s="408"/>
      <c r="C771" s="1351"/>
      <c r="D771" s="1345"/>
      <c r="E771" s="727"/>
      <c r="F771" s="727"/>
      <c r="G771" s="727"/>
      <c r="H771" s="1345"/>
      <c r="I771" s="1345"/>
      <c r="J771" s="727"/>
      <c r="K771" s="727"/>
      <c r="L771" s="727"/>
      <c r="M771" s="1345"/>
      <c r="N771" s="1345"/>
      <c r="O771" s="727"/>
      <c r="P771" s="727"/>
      <c r="Q771" s="727"/>
      <c r="BB771" s="408"/>
    </row>
    <row r="772" s="229" customFormat="true" ht="25.15" customHeight="true" x14ac:dyDescent="0.2">
      <c r="A772" s="408"/>
      <c r="B772" s="408"/>
      <c r="C772" s="1351"/>
      <c r="D772" s="1345"/>
      <c r="E772" s="727"/>
      <c r="F772" s="727"/>
      <c r="G772" s="727"/>
      <c r="H772" s="1345"/>
      <c r="I772" s="1345"/>
      <c r="J772" s="727"/>
      <c r="K772" s="727"/>
      <c r="L772" s="727"/>
      <c r="M772" s="1345"/>
      <c r="N772" s="1345"/>
      <c r="O772" s="727"/>
      <c r="P772" s="727"/>
      <c r="Q772" s="727"/>
      <c r="BB772" s="408"/>
    </row>
    <row r="773" s="229" customFormat="true" ht="25.15" customHeight="true" x14ac:dyDescent="0.2">
      <c r="A773" s="408"/>
      <c r="B773" s="408"/>
      <c r="C773" s="1351"/>
      <c r="D773" s="1345"/>
      <c r="E773" s="727"/>
      <c r="F773" s="727"/>
      <c r="G773" s="727"/>
      <c r="H773" s="1345"/>
      <c r="I773" s="1345"/>
      <c r="J773" s="727"/>
      <c r="K773" s="727"/>
      <c r="L773" s="727"/>
      <c r="M773" s="1345"/>
      <c r="N773" s="1345"/>
      <c r="O773" s="727"/>
      <c r="P773" s="727"/>
      <c r="Q773" s="727"/>
      <c r="BB773" s="408"/>
    </row>
    <row r="774" s="229" customFormat="true" ht="25.15" customHeight="true" x14ac:dyDescent="0.2">
      <c r="A774" s="408"/>
      <c r="B774" s="408"/>
      <c r="C774" s="1351"/>
      <c r="D774" s="1345"/>
      <c r="E774" s="727"/>
      <c r="F774" s="727"/>
      <c r="G774" s="727"/>
      <c r="H774" s="1345"/>
      <c r="I774" s="1345"/>
      <c r="J774" s="727"/>
      <c r="K774" s="727"/>
      <c r="L774" s="727"/>
      <c r="M774" s="1345"/>
      <c r="N774" s="1345"/>
      <c r="O774" s="727"/>
      <c r="P774" s="727"/>
      <c r="Q774" s="727"/>
      <c r="BB774" s="408"/>
    </row>
    <row r="775" s="229" customFormat="true" ht="25.15" customHeight="true" x14ac:dyDescent="0.2">
      <c r="A775" s="408"/>
      <c r="B775" s="408"/>
      <c r="C775" s="1351"/>
      <c r="D775" s="1345"/>
      <c r="E775" s="727"/>
      <c r="F775" s="727"/>
      <c r="G775" s="727"/>
      <c r="H775" s="1345"/>
      <c r="I775" s="1345"/>
      <c r="J775" s="727"/>
      <c r="K775" s="727"/>
      <c r="L775" s="727"/>
      <c r="M775" s="1345"/>
      <c r="N775" s="1345"/>
      <c r="O775" s="727"/>
      <c r="P775" s="727"/>
      <c r="Q775" s="727"/>
      <c r="BB775" s="408"/>
    </row>
    <row r="776" s="229" customFormat="true" ht="25.15" customHeight="true" x14ac:dyDescent="0.2">
      <c r="A776" s="408"/>
      <c r="B776" s="408"/>
      <c r="C776" s="1351"/>
      <c r="D776" s="1345"/>
      <c r="E776" s="727"/>
      <c r="F776" s="727"/>
      <c r="G776" s="727"/>
      <c r="H776" s="1345"/>
      <c r="I776" s="1345"/>
      <c r="J776" s="727"/>
      <c r="K776" s="727"/>
      <c r="L776" s="727"/>
      <c r="M776" s="1345"/>
      <c r="N776" s="1345"/>
      <c r="O776" s="727"/>
      <c r="P776" s="727"/>
      <c r="Q776" s="727"/>
      <c r="BB776" s="408"/>
    </row>
    <row r="777" s="229" customFormat="true" ht="25.15" customHeight="true" x14ac:dyDescent="0.2">
      <c r="A777" s="408"/>
      <c r="B777" s="408"/>
      <c r="C777" s="1351"/>
      <c r="D777" s="1345"/>
      <c r="E777" s="727"/>
      <c r="F777" s="727"/>
      <c r="G777" s="727"/>
      <c r="H777" s="1345"/>
      <c r="I777" s="1345"/>
      <c r="J777" s="727"/>
      <c r="K777" s="727"/>
      <c r="L777" s="727"/>
      <c r="M777" s="1345"/>
      <c r="N777" s="1345"/>
      <c r="O777" s="727"/>
      <c r="P777" s="727"/>
      <c r="Q777" s="727"/>
      <c r="BB777" s="408"/>
    </row>
    <row r="778" s="229" customFormat="true" ht="25.15" customHeight="true" x14ac:dyDescent="0.2">
      <c r="A778" s="408"/>
      <c r="B778" s="408"/>
      <c r="C778" s="1351"/>
      <c r="D778" s="1345"/>
      <c r="E778" s="727"/>
      <c r="F778" s="727"/>
      <c r="G778" s="727"/>
      <c r="H778" s="1345"/>
      <c r="I778" s="1345"/>
      <c r="J778" s="727"/>
      <c r="K778" s="727"/>
      <c r="L778" s="727"/>
      <c r="M778" s="1345"/>
      <c r="N778" s="1345"/>
      <c r="O778" s="727"/>
      <c r="P778" s="727"/>
      <c r="Q778" s="727"/>
      <c r="BB778" s="408"/>
    </row>
    <row r="779" s="229" customFormat="true" ht="25.15" customHeight="true" x14ac:dyDescent="0.2">
      <c r="A779" s="408"/>
      <c r="B779" s="408"/>
      <c r="C779" s="1351"/>
      <c r="D779" s="1345"/>
      <c r="E779" s="727"/>
      <c r="F779" s="727"/>
      <c r="G779" s="727"/>
      <c r="H779" s="1345"/>
      <c r="I779" s="1345"/>
      <c r="J779" s="727"/>
      <c r="K779" s="727"/>
      <c r="L779" s="727"/>
      <c r="M779" s="1345"/>
      <c r="N779" s="1345"/>
      <c r="O779" s="727"/>
      <c r="P779" s="727"/>
      <c r="Q779" s="727"/>
      <c r="BB779" s="408"/>
    </row>
    <row r="780" s="229" customFormat="true" ht="25.15" customHeight="true" x14ac:dyDescent="0.2">
      <c r="A780" s="408"/>
      <c r="B780" s="408"/>
      <c r="C780" s="1351"/>
      <c r="D780" s="1345"/>
      <c r="E780" s="727"/>
      <c r="F780" s="727"/>
      <c r="G780" s="727"/>
      <c r="H780" s="1345"/>
      <c r="I780" s="1345"/>
      <c r="J780" s="727"/>
      <c r="K780" s="727"/>
      <c r="L780" s="727"/>
      <c r="M780" s="1345"/>
      <c r="N780" s="1345"/>
      <c r="O780" s="727"/>
      <c r="P780" s="727"/>
      <c r="Q780" s="727"/>
      <c r="BB780" s="408"/>
    </row>
    <row r="781" s="229" customFormat="true" ht="25.15" customHeight="true" x14ac:dyDescent="0.2">
      <c r="A781" s="408"/>
      <c r="B781" s="408"/>
      <c r="C781" s="1351"/>
      <c r="D781" s="1345"/>
      <c r="E781" s="727"/>
      <c r="F781" s="727"/>
      <c r="G781" s="727"/>
      <c r="H781" s="1345"/>
      <c r="I781" s="1345"/>
      <c r="J781" s="727"/>
      <c r="K781" s="727"/>
      <c r="L781" s="727"/>
      <c r="M781" s="1345"/>
      <c r="N781" s="1345"/>
      <c r="O781" s="727"/>
      <c r="P781" s="727"/>
      <c r="Q781" s="727"/>
      <c r="BB781" s="408"/>
    </row>
    <row r="782" s="229" customFormat="true" ht="25.15" customHeight="true" x14ac:dyDescent="0.2">
      <c r="A782" s="408"/>
      <c r="B782" s="408"/>
      <c r="C782" s="1351"/>
      <c r="D782" s="1345"/>
      <c r="E782" s="727"/>
      <c r="F782" s="727"/>
      <c r="G782" s="727"/>
      <c r="H782" s="1345"/>
      <c r="I782" s="1345"/>
      <c r="J782" s="727"/>
      <c r="K782" s="727"/>
      <c r="L782" s="727"/>
      <c r="M782" s="1345"/>
      <c r="N782" s="1345"/>
      <c r="O782" s="727"/>
      <c r="P782" s="727"/>
      <c r="Q782" s="727"/>
      <c r="BB782" s="408"/>
    </row>
    <row r="783" s="229" customFormat="true" ht="25.15" customHeight="true" x14ac:dyDescent="0.2">
      <c r="A783" s="408"/>
      <c r="B783" s="408"/>
      <c r="C783" s="1351"/>
      <c r="D783" s="1345"/>
      <c r="E783" s="727"/>
      <c r="F783" s="727"/>
      <c r="G783" s="727"/>
      <c r="H783" s="1345"/>
      <c r="I783" s="1345"/>
      <c r="J783" s="727"/>
      <c r="K783" s="727"/>
      <c r="L783" s="727"/>
      <c r="M783" s="1345"/>
      <c r="N783" s="1345"/>
      <c r="O783" s="727"/>
      <c r="P783" s="727"/>
      <c r="Q783" s="727"/>
      <c r="BB783" s="408"/>
    </row>
    <row r="784" s="229" customFormat="true" ht="25.15" customHeight="true" x14ac:dyDescent="0.2">
      <c r="A784" s="408"/>
      <c r="B784" s="408"/>
      <c r="C784" s="1351"/>
      <c r="D784" s="1345"/>
      <c r="E784" s="727"/>
      <c r="F784" s="727"/>
      <c r="G784" s="727"/>
      <c r="H784" s="1345"/>
      <c r="I784" s="1345"/>
      <c r="J784" s="727"/>
      <c r="K784" s="727"/>
      <c r="L784" s="727"/>
      <c r="M784" s="1345"/>
      <c r="N784" s="1345"/>
      <c r="O784" s="727"/>
      <c r="P784" s="727"/>
      <c r="Q784" s="727"/>
      <c r="BB784" s="408"/>
    </row>
    <row r="785" s="229" customFormat="true" ht="25.15" customHeight="true" x14ac:dyDescent="0.2">
      <c r="A785" s="408"/>
      <c r="B785" s="408"/>
      <c r="C785" s="1351"/>
      <c r="D785" s="1345"/>
      <c r="E785" s="727"/>
      <c r="F785" s="727"/>
      <c r="G785" s="727"/>
      <c r="H785" s="1345"/>
      <c r="I785" s="1345"/>
      <c r="J785" s="727"/>
      <c r="K785" s="727"/>
      <c r="L785" s="727"/>
      <c r="M785" s="1345"/>
      <c r="N785" s="1345"/>
      <c r="O785" s="727"/>
      <c r="P785" s="727"/>
      <c r="Q785" s="727"/>
      <c r="BB785" s="408"/>
    </row>
    <row r="786" s="229" customFormat="true" ht="25.15" customHeight="true" x14ac:dyDescent="0.2">
      <c r="A786" s="408"/>
      <c r="B786" s="408"/>
      <c r="C786" s="1351"/>
      <c r="D786" s="1345"/>
      <c r="E786" s="727"/>
      <c r="F786" s="727"/>
      <c r="G786" s="727"/>
      <c r="H786" s="1345"/>
      <c r="I786" s="1345"/>
      <c r="J786" s="727"/>
      <c r="K786" s="727"/>
      <c r="L786" s="727"/>
      <c r="M786" s="1345"/>
      <c r="N786" s="1345"/>
      <c r="O786" s="727"/>
      <c r="P786" s="727"/>
      <c r="Q786" s="727"/>
      <c r="BB786" s="408"/>
    </row>
    <row r="787" s="229" customFormat="true" ht="25.15" customHeight="true" x14ac:dyDescent="0.2">
      <c r="A787" s="408"/>
      <c r="B787" s="408"/>
      <c r="C787" s="1351"/>
      <c r="D787" s="1345"/>
      <c r="E787" s="727"/>
      <c r="F787" s="727"/>
      <c r="G787" s="727"/>
      <c r="H787" s="1345"/>
      <c r="I787" s="1345"/>
      <c r="J787" s="727"/>
      <c r="K787" s="727"/>
      <c r="L787" s="727"/>
      <c r="M787" s="1345"/>
      <c r="N787" s="1345"/>
      <c r="O787" s="727"/>
      <c r="P787" s="727"/>
      <c r="Q787" s="727"/>
      <c r="BB787" s="408"/>
    </row>
    <row r="788" s="229" customFormat="true" ht="25.15" customHeight="true" x14ac:dyDescent="0.2">
      <c r="A788" s="408"/>
      <c r="B788" s="408"/>
      <c r="C788" s="1351"/>
      <c r="D788" s="1345"/>
      <c r="E788" s="727"/>
      <c r="F788" s="727"/>
      <c r="G788" s="727"/>
      <c r="H788" s="1345"/>
      <c r="I788" s="1345"/>
      <c r="J788" s="727"/>
      <c r="K788" s="727"/>
      <c r="L788" s="727"/>
      <c r="M788" s="1345"/>
      <c r="N788" s="1345"/>
      <c r="O788" s="727"/>
      <c r="P788" s="727"/>
      <c r="Q788" s="727"/>
      <c r="BB788" s="408"/>
    </row>
    <row r="789" s="229" customFormat="true" ht="25.15" customHeight="true" x14ac:dyDescent="0.2">
      <c r="A789" s="408"/>
      <c r="B789" s="408"/>
      <c r="C789" s="1351"/>
      <c r="D789" s="1345"/>
      <c r="E789" s="727"/>
      <c r="F789" s="727"/>
      <c r="G789" s="727"/>
      <c r="H789" s="1345"/>
      <c r="I789" s="1345"/>
      <c r="J789" s="727"/>
      <c r="K789" s="727"/>
      <c r="L789" s="727"/>
      <c r="M789" s="1345"/>
      <c r="N789" s="1345"/>
      <c r="O789" s="727"/>
      <c r="P789" s="727"/>
      <c r="Q789" s="727"/>
      <c r="BB789" s="408"/>
    </row>
    <row r="790" s="229" customFormat="true" ht="25.15" customHeight="true" x14ac:dyDescent="0.2">
      <c r="A790" s="408"/>
      <c r="B790" s="408"/>
      <c r="C790" s="1351"/>
      <c r="D790" s="1345"/>
      <c r="E790" s="727"/>
      <c r="F790" s="727"/>
      <c r="G790" s="727"/>
      <c r="H790" s="1345"/>
      <c r="I790" s="1345"/>
      <c r="J790" s="727"/>
      <c r="K790" s="727"/>
      <c r="L790" s="727"/>
      <c r="M790" s="1345"/>
      <c r="N790" s="1345"/>
      <c r="O790" s="727"/>
      <c r="P790" s="727"/>
      <c r="Q790" s="727"/>
      <c r="BB790" s="408"/>
    </row>
    <row r="791" s="229" customFormat="true" ht="25.15" customHeight="true" x14ac:dyDescent="0.2">
      <c r="A791" s="408"/>
      <c r="B791" s="408"/>
      <c r="C791" s="1351"/>
      <c r="D791" s="1345"/>
      <c r="E791" s="727"/>
      <c r="F791" s="727"/>
      <c r="G791" s="727"/>
      <c r="H791" s="1345"/>
      <c r="I791" s="1345"/>
      <c r="J791" s="727"/>
      <c r="K791" s="727"/>
      <c r="L791" s="727"/>
      <c r="M791" s="1345"/>
      <c r="N791" s="1345"/>
      <c r="O791" s="727"/>
      <c r="P791" s="727"/>
      <c r="Q791" s="727"/>
      <c r="BB791" s="408"/>
    </row>
    <row r="792" s="229" customFormat="true" ht="25.15" customHeight="true" x14ac:dyDescent="0.2">
      <c r="A792" s="408"/>
      <c r="B792" s="408"/>
      <c r="C792" s="1351"/>
      <c r="D792" s="1345"/>
      <c r="E792" s="727"/>
      <c r="F792" s="727"/>
      <c r="G792" s="727"/>
      <c r="H792" s="1345"/>
      <c r="I792" s="1345"/>
      <c r="J792" s="727"/>
      <c r="K792" s="727"/>
      <c r="L792" s="727"/>
      <c r="M792" s="1345"/>
      <c r="N792" s="1345"/>
      <c r="O792" s="727"/>
      <c r="P792" s="727"/>
      <c r="Q792" s="727"/>
      <c r="BB792" s="408"/>
    </row>
    <row r="793" s="229" customFormat="true" ht="25.15" customHeight="true" x14ac:dyDescent="0.2">
      <c r="A793" s="408"/>
      <c r="B793" s="408"/>
      <c r="C793" s="1351"/>
      <c r="D793" s="1345"/>
      <c r="E793" s="727"/>
      <c r="F793" s="727"/>
      <c r="G793" s="727"/>
      <c r="H793" s="1345"/>
      <c r="I793" s="1345"/>
      <c r="J793" s="727"/>
      <c r="K793" s="727"/>
      <c r="L793" s="727"/>
      <c r="M793" s="1345"/>
      <c r="N793" s="1345"/>
      <c r="O793" s="727"/>
      <c r="P793" s="727"/>
      <c r="Q793" s="727"/>
      <c r="BB793" s="408"/>
    </row>
    <row r="794" s="229" customFormat="true" ht="25.15" customHeight="true" x14ac:dyDescent="0.2">
      <c r="A794" s="408"/>
      <c r="B794" s="408"/>
      <c r="C794" s="1351"/>
      <c r="D794" s="1345"/>
      <c r="E794" s="727"/>
      <c r="F794" s="727"/>
      <c r="G794" s="727"/>
      <c r="H794" s="1345"/>
      <c r="I794" s="1345"/>
      <c r="J794" s="727"/>
      <c r="K794" s="727"/>
      <c r="L794" s="727"/>
      <c r="M794" s="1345"/>
      <c r="N794" s="1345"/>
      <c r="O794" s="727"/>
      <c r="P794" s="727"/>
      <c r="Q794" s="727"/>
      <c r="BB794" s="408"/>
    </row>
    <row r="795" s="229" customFormat="true" ht="25.15" customHeight="true" x14ac:dyDescent="0.2">
      <c r="A795" s="408"/>
      <c r="B795" s="408"/>
      <c r="C795" s="1351"/>
      <c r="D795" s="1345"/>
      <c r="E795" s="727"/>
      <c r="F795" s="727"/>
      <c r="G795" s="727"/>
      <c r="H795" s="1345"/>
      <c r="I795" s="1345"/>
      <c r="J795" s="727"/>
      <c r="K795" s="727"/>
      <c r="L795" s="727"/>
      <c r="M795" s="1345"/>
      <c r="N795" s="1345"/>
      <c r="O795" s="727"/>
      <c r="P795" s="727"/>
      <c r="Q795" s="727"/>
      <c r="BB795" s="408"/>
    </row>
    <row r="796" s="229" customFormat="true" ht="25.15" customHeight="true" x14ac:dyDescent="0.2">
      <c r="A796" s="408"/>
      <c r="B796" s="408"/>
      <c r="C796" s="1351"/>
      <c r="D796" s="1345"/>
      <c r="E796" s="727"/>
      <c r="F796" s="727"/>
      <c r="G796" s="727"/>
      <c r="H796" s="1345"/>
      <c r="I796" s="1345"/>
      <c r="J796" s="727"/>
      <c r="K796" s="727"/>
      <c r="L796" s="727"/>
      <c r="M796" s="1345"/>
      <c r="N796" s="1345"/>
      <c r="O796" s="727"/>
      <c r="P796" s="727"/>
      <c r="Q796" s="727"/>
      <c r="BB796" s="408"/>
    </row>
    <row r="797" s="229" customFormat="true" ht="25.15" customHeight="true" x14ac:dyDescent="0.2">
      <c r="A797" s="408"/>
      <c r="B797" s="408"/>
      <c r="C797" s="1351"/>
      <c r="D797" s="1345"/>
      <c r="E797" s="727"/>
      <c r="F797" s="727"/>
      <c r="G797" s="727"/>
      <c r="H797" s="1345"/>
      <c r="I797" s="1345"/>
      <c r="J797" s="727"/>
      <c r="K797" s="727"/>
      <c r="L797" s="727"/>
      <c r="M797" s="1345"/>
      <c r="N797" s="1345"/>
      <c r="O797" s="727"/>
      <c r="P797" s="727"/>
      <c r="Q797" s="727"/>
      <c r="BB797" s="408"/>
    </row>
    <row r="798" s="229" customFormat="true" ht="25.15" customHeight="true" x14ac:dyDescent="0.2">
      <c r="A798" s="408"/>
      <c r="B798" s="408"/>
      <c r="C798" s="1351"/>
      <c r="D798" s="1345"/>
      <c r="E798" s="727"/>
      <c r="F798" s="727"/>
      <c r="G798" s="727"/>
      <c r="H798" s="1345"/>
      <c r="I798" s="1345"/>
      <c r="J798" s="727"/>
      <c r="K798" s="727"/>
      <c r="L798" s="727"/>
      <c r="M798" s="1345"/>
      <c r="N798" s="1345"/>
      <c r="O798" s="727"/>
      <c r="P798" s="727"/>
      <c r="Q798" s="727"/>
      <c r="BB798" s="408"/>
    </row>
    <row r="799" s="229" customFormat="true" ht="25.15" customHeight="true" x14ac:dyDescent="0.2">
      <c r="A799" s="408"/>
      <c r="B799" s="408"/>
      <c r="C799" s="1351"/>
      <c r="D799" s="1345"/>
      <c r="E799" s="727"/>
      <c r="F799" s="727"/>
      <c r="G799" s="727"/>
      <c r="H799" s="1345"/>
      <c r="I799" s="1345"/>
      <c r="J799" s="727"/>
      <c r="K799" s="727"/>
      <c r="L799" s="727"/>
      <c r="M799" s="1345"/>
      <c r="N799" s="1345"/>
      <c r="O799" s="727"/>
      <c r="P799" s="727"/>
      <c r="Q799" s="727"/>
      <c r="BB799" s="408"/>
    </row>
    <row r="800" s="229" customFormat="true" ht="25.15" customHeight="true" x14ac:dyDescent="0.2">
      <c r="A800" s="408"/>
      <c r="B800" s="408"/>
      <c r="C800" s="1351"/>
      <c r="D800" s="1345"/>
      <c r="E800" s="727"/>
      <c r="F800" s="727"/>
      <c r="G800" s="727"/>
      <c r="H800" s="1345"/>
      <c r="I800" s="1345"/>
      <c r="J800" s="727"/>
      <c r="K800" s="727"/>
      <c r="L800" s="727"/>
      <c r="M800" s="1345"/>
      <c r="N800" s="1345"/>
      <c r="O800" s="727"/>
      <c r="P800" s="727"/>
      <c r="Q800" s="727"/>
      <c r="BB800" s="408"/>
    </row>
    <row r="801" ht="25.15" customHeight="true" x14ac:dyDescent="0.2">
      <c r="C801" s="1351"/>
      <c r="D801" s="1345"/>
      <c r="E801" s="727"/>
      <c r="F801" s="727"/>
      <c r="G801" s="727"/>
      <c r="H801" s="1345"/>
      <c r="I801" s="1345"/>
      <c r="J801" s="727"/>
      <c r="K801" s="727"/>
      <c r="L801" s="727"/>
      <c r="M801" s="1345"/>
      <c r="N801" s="1345"/>
      <c r="O801" s="727"/>
      <c r="P801" s="727"/>
      <c r="Q801" s="727"/>
    </row>
    <row r="802" ht="25.15" customHeight="true" x14ac:dyDescent="0.2">
      <c r="C802" s="1351"/>
      <c r="D802" s="1345"/>
      <c r="E802" s="727"/>
      <c r="F802" s="727"/>
      <c r="G802" s="727"/>
      <c r="H802" s="1345"/>
      <c r="I802" s="1345"/>
      <c r="J802" s="727"/>
      <c r="K802" s="727"/>
      <c r="L802" s="727"/>
      <c r="M802" s="1345"/>
      <c r="N802" s="1345"/>
      <c r="O802" s="727"/>
      <c r="P802" s="727"/>
      <c r="Q802" s="727"/>
    </row>
    <row r="803" ht="25.15" customHeight="true" x14ac:dyDescent="0.2">
      <c r="C803" s="1351"/>
      <c r="D803" s="1345"/>
      <c r="E803" s="727"/>
      <c r="F803" s="727"/>
      <c r="G803" s="727"/>
      <c r="H803" s="1345"/>
      <c r="I803" s="1345"/>
      <c r="J803" s="727"/>
      <c r="K803" s="727"/>
      <c r="L803" s="727"/>
      <c r="M803" s="1345"/>
      <c r="N803" s="1345"/>
      <c r="O803" s="727"/>
      <c r="P803" s="727"/>
      <c r="Q803" s="727"/>
    </row>
    <row r="804" ht="25.15" customHeight="true" x14ac:dyDescent="0.2">
      <c r="C804" s="1351"/>
      <c r="D804" s="1345"/>
      <c r="E804" s="727"/>
      <c r="F804" s="727"/>
      <c r="G804" s="727"/>
      <c r="H804" s="1345"/>
      <c r="I804" s="1345"/>
      <c r="J804" s="727"/>
      <c r="K804" s="727"/>
      <c r="L804" s="727"/>
      <c r="M804" s="1345"/>
      <c r="N804" s="1345"/>
      <c r="O804" s="727"/>
      <c r="P804" s="727"/>
      <c r="Q804" s="727"/>
    </row>
    <row r="805" ht="25.15" customHeight="true" x14ac:dyDescent="0.2">
      <c r="C805" s="1351"/>
      <c r="D805" s="1345"/>
      <c r="E805" s="727"/>
      <c r="F805" s="727"/>
      <c r="G805" s="727"/>
      <c r="H805" s="1345"/>
      <c r="I805" s="1345"/>
      <c r="J805" s="727"/>
      <c r="K805" s="727"/>
      <c r="L805" s="727"/>
      <c r="M805" s="1345"/>
      <c r="N805" s="1345"/>
      <c r="O805" s="727"/>
      <c r="P805" s="727"/>
      <c r="Q805" s="727"/>
    </row>
    <row r="806" ht="25.15" customHeight="true" x14ac:dyDescent="0.2">
      <c r="C806" s="1351"/>
      <c r="D806" s="1345"/>
      <c r="E806" s="727"/>
      <c r="F806" s="727"/>
      <c r="G806" s="727"/>
      <c r="H806" s="1345"/>
      <c r="I806" s="1345"/>
      <c r="J806" s="727"/>
      <c r="K806" s="727"/>
      <c r="L806" s="727"/>
      <c r="M806" s="1345"/>
      <c r="N806" s="1345"/>
      <c r="O806" s="727"/>
      <c r="P806" s="727"/>
      <c r="Q806" s="727"/>
    </row>
    <row r="807" ht="25.15" customHeight="true" x14ac:dyDescent="0.2">
      <c r="C807" s="1351"/>
      <c r="D807" s="1345"/>
      <c r="E807" s="727"/>
      <c r="F807" s="727"/>
      <c r="G807" s="727"/>
      <c r="H807" s="1345"/>
      <c r="I807" s="1345"/>
      <c r="J807" s="727"/>
      <c r="K807" s="727"/>
      <c r="L807" s="727"/>
      <c r="M807" s="1345"/>
      <c r="N807" s="1345"/>
      <c r="O807" s="727"/>
      <c r="P807" s="727"/>
      <c r="Q807" s="727"/>
    </row>
    <row r="808" ht="25.15" customHeight="true" x14ac:dyDescent="0.2">
      <c r="C808" s="1351"/>
      <c r="D808" s="1345"/>
      <c r="E808" s="727"/>
      <c r="F808" s="727"/>
      <c r="G808" s="727"/>
      <c r="H808" s="1345"/>
      <c r="I808" s="1345"/>
      <c r="J808" s="727"/>
      <c r="K808" s="727"/>
      <c r="L808" s="727"/>
      <c r="M808" s="1345"/>
      <c r="N808" s="1345"/>
      <c r="O808" s="727"/>
      <c r="P808" s="727"/>
      <c r="Q808" s="727"/>
    </row>
    <row r="809" ht="25.15" customHeight="true" x14ac:dyDescent="0.2">
      <c r="C809" s="1351"/>
      <c r="D809" s="1345"/>
      <c r="E809" s="727"/>
      <c r="F809" s="727"/>
      <c r="G809" s="727"/>
      <c r="H809" s="1345"/>
      <c r="I809" s="1345"/>
      <c r="J809" s="727"/>
      <c r="K809" s="727"/>
      <c r="L809" s="727"/>
      <c r="M809" s="1345"/>
      <c r="N809" s="1345"/>
      <c r="O809" s="727"/>
      <c r="P809" s="727"/>
      <c r="Q809" s="727"/>
    </row>
    <row r="810" ht="25.15" customHeight="true" x14ac:dyDescent="0.2">
      <c r="C810" s="1351"/>
      <c r="D810" s="1345"/>
      <c r="E810" s="727"/>
      <c r="F810" s="727"/>
      <c r="G810" s="727"/>
      <c r="H810" s="1345"/>
      <c r="I810" s="1345"/>
      <c r="J810" s="727"/>
      <c r="K810" s="727"/>
      <c r="L810" s="727"/>
      <c r="M810" s="1345"/>
      <c r="N810" s="1345"/>
      <c r="O810" s="727"/>
      <c r="P810" s="727"/>
      <c r="Q810" s="727"/>
    </row>
    <row r="811" ht="25.15" customHeight="true" x14ac:dyDescent="0.2">
      <c r="C811" s="1351"/>
      <c r="D811" s="1345"/>
      <c r="E811" s="727"/>
      <c r="F811" s="727"/>
      <c r="G811" s="727"/>
      <c r="H811" s="1345"/>
      <c r="I811" s="1345"/>
      <c r="J811" s="727"/>
      <c r="K811" s="727"/>
      <c r="L811" s="727"/>
      <c r="M811" s="1345"/>
      <c r="N811" s="1345"/>
      <c r="O811" s="727"/>
      <c r="P811" s="727"/>
      <c r="Q811" s="727"/>
    </row>
    <row r="812" ht="25.15" customHeight="true" x14ac:dyDescent="0.2">
      <c r="C812" s="1351"/>
      <c r="D812" s="1345"/>
      <c r="E812" s="727"/>
      <c r="F812" s="727"/>
      <c r="G812" s="727"/>
      <c r="H812" s="1345"/>
      <c r="I812" s="1345"/>
      <c r="J812" s="727"/>
      <c r="K812" s="727"/>
      <c r="L812" s="727"/>
      <c r="M812" s="1345"/>
      <c r="N812" s="1345"/>
      <c r="O812" s="727"/>
      <c r="P812" s="727"/>
      <c r="Q812" s="727"/>
    </row>
    <row r="813" ht="25.15" customHeight="true" x14ac:dyDescent="0.2">
      <c r="C813" s="1351"/>
      <c r="D813" s="1345"/>
      <c r="E813" s="727"/>
      <c r="F813" s="727"/>
      <c r="G813" s="727"/>
      <c r="H813" s="1345"/>
      <c r="I813" s="1345"/>
      <c r="J813" s="727"/>
      <c r="K813" s="727"/>
      <c r="L813" s="727"/>
      <c r="M813" s="1345"/>
      <c r="N813" s="1345"/>
      <c r="O813" s="727"/>
      <c r="P813" s="727"/>
      <c r="Q813" s="727"/>
    </row>
    <row r="814" ht="25.15" customHeight="true" x14ac:dyDescent="0.2">
      <c r="C814" s="1351"/>
      <c r="D814" s="1345"/>
      <c r="E814" s="727"/>
      <c r="F814" s="727"/>
      <c r="G814" s="727"/>
      <c r="H814" s="1345"/>
      <c r="I814" s="1345"/>
      <c r="J814" s="727"/>
      <c r="K814" s="727"/>
      <c r="L814" s="727"/>
      <c r="M814" s="1345"/>
      <c r="N814" s="1345"/>
      <c r="O814" s="727"/>
      <c r="P814" s="727"/>
      <c r="Q814" s="727"/>
    </row>
    <row r="815" ht="25.15" customHeight="true" x14ac:dyDescent="0.2">
      <c r="C815" s="1351"/>
      <c r="D815" s="1345"/>
      <c r="E815" s="727"/>
      <c r="F815" s="727"/>
      <c r="G815" s="727"/>
      <c r="H815" s="1345"/>
      <c r="I815" s="1345"/>
      <c r="J815" s="727"/>
      <c r="K815" s="727"/>
      <c r="L815" s="727"/>
      <c r="M815" s="1345"/>
      <c r="N815" s="1345"/>
      <c r="O815" s="727"/>
      <c r="P815" s="727"/>
      <c r="Q815" s="727"/>
    </row>
    <row r="816" ht="25.15" customHeight="true" x14ac:dyDescent="0.2">
      <c r="C816" s="1351"/>
      <c r="D816" s="1345"/>
      <c r="E816" s="727"/>
      <c r="F816" s="727"/>
      <c r="G816" s="727"/>
      <c r="H816" s="1345"/>
      <c r="I816" s="1345"/>
      <c r="J816" s="727"/>
      <c r="K816" s="727"/>
      <c r="L816" s="727"/>
      <c r="M816" s="1345"/>
      <c r="N816" s="1345"/>
      <c r="O816" s="727"/>
      <c r="P816" s="727"/>
      <c r="Q816" s="727"/>
    </row>
    <row r="817" ht="25.15" customHeight="true" x14ac:dyDescent="0.2">
      <c r="C817" s="1351"/>
      <c r="D817" s="1345"/>
      <c r="E817" s="727"/>
      <c r="F817" s="727"/>
      <c r="G817" s="727"/>
      <c r="H817" s="1345"/>
      <c r="I817" s="1345"/>
      <c r="J817" s="727"/>
      <c r="K817" s="727"/>
      <c r="L817" s="727"/>
      <c r="M817" s="1345"/>
      <c r="N817" s="1345"/>
      <c r="O817" s="727"/>
      <c r="P817" s="727"/>
      <c r="Q817" s="727"/>
    </row>
    <row r="818" ht="25.15" customHeight="true" x14ac:dyDescent="0.2">
      <c r="C818" s="1351"/>
      <c r="D818" s="1345"/>
      <c r="E818" s="727"/>
      <c r="F818" s="727"/>
      <c r="G818" s="727"/>
      <c r="H818" s="1345"/>
      <c r="I818" s="1345"/>
      <c r="J818" s="727"/>
      <c r="K818" s="727"/>
      <c r="L818" s="727"/>
      <c r="M818" s="1345"/>
      <c r="N818" s="1345"/>
      <c r="O818" s="727"/>
      <c r="P818" s="727"/>
      <c r="Q818" s="727"/>
    </row>
    <row r="819" ht="25.15" customHeight="true" x14ac:dyDescent="0.2">
      <c r="C819" s="1351"/>
      <c r="D819" s="1345"/>
      <c r="E819" s="727"/>
      <c r="F819" s="727"/>
      <c r="G819" s="727"/>
      <c r="H819" s="1345"/>
      <c r="I819" s="1345"/>
      <c r="J819" s="727"/>
      <c r="K819" s="727"/>
      <c r="L819" s="727"/>
      <c r="M819" s="1345"/>
      <c r="N819" s="1345"/>
      <c r="O819" s="727"/>
      <c r="P819" s="727"/>
      <c r="Q819" s="727"/>
    </row>
    <row r="820" ht="25.15" customHeight="true" x14ac:dyDescent="0.2">
      <c r="C820" s="1351"/>
      <c r="D820" s="1345"/>
      <c r="E820" s="727"/>
      <c r="F820" s="727"/>
      <c r="G820" s="727"/>
      <c r="H820" s="1345"/>
      <c r="I820" s="1345"/>
      <c r="J820" s="727"/>
      <c r="K820" s="727"/>
      <c r="L820" s="727"/>
      <c r="M820" s="1345"/>
      <c r="N820" s="1345"/>
      <c r="O820" s="727"/>
      <c r="P820" s="727"/>
      <c r="Q820" s="727"/>
    </row>
    <row r="821" ht="25.15" customHeight="true" x14ac:dyDescent="0.2">
      <c r="C821" s="1351"/>
      <c r="D821" s="1345"/>
      <c r="E821" s="727"/>
      <c r="F821" s="727"/>
      <c r="G821" s="727"/>
      <c r="H821" s="1345"/>
      <c r="I821" s="1345"/>
      <c r="J821" s="727"/>
      <c r="K821" s="727"/>
      <c r="L821" s="727"/>
      <c r="M821" s="1345"/>
      <c r="N821" s="1345"/>
      <c r="O821" s="727"/>
      <c r="P821" s="727"/>
      <c r="Q821" s="727"/>
    </row>
    <row r="822" ht="25.15" customHeight="true" x14ac:dyDescent="0.2">
      <c r="C822" s="1351"/>
      <c r="D822" s="1345"/>
      <c r="E822" s="727"/>
      <c r="F822" s="727"/>
      <c r="G822" s="727"/>
      <c r="H822" s="1345"/>
      <c r="I822" s="1345"/>
      <c r="J822" s="727"/>
      <c r="K822" s="727"/>
      <c r="L822" s="727"/>
      <c r="M822" s="1345"/>
      <c r="N822" s="1345"/>
      <c r="O822" s="727"/>
      <c r="P822" s="727"/>
      <c r="Q822" s="727"/>
    </row>
    <row r="823" ht="25.15" customHeight="true" x14ac:dyDescent="0.2">
      <c r="C823" s="1351"/>
      <c r="D823" s="1345"/>
      <c r="E823" s="727"/>
      <c r="F823" s="727"/>
      <c r="G823" s="727"/>
      <c r="H823" s="1345"/>
      <c r="I823" s="1345"/>
      <c r="J823" s="727"/>
      <c r="K823" s="727"/>
      <c r="L823" s="727"/>
      <c r="M823" s="1345"/>
      <c r="N823" s="1345"/>
      <c r="O823" s="727"/>
      <c r="P823" s="727"/>
      <c r="Q823" s="727"/>
    </row>
    <row r="824" ht="25.15" customHeight="true" x14ac:dyDescent="0.2">
      <c r="C824" s="1351"/>
      <c r="D824" s="1345"/>
      <c r="E824" s="727"/>
      <c r="F824" s="727"/>
      <c r="G824" s="727"/>
      <c r="H824" s="1345"/>
      <c r="I824" s="1345"/>
      <c r="J824" s="727"/>
      <c r="K824" s="727"/>
      <c r="L824" s="727"/>
      <c r="M824" s="1345"/>
      <c r="N824" s="1345"/>
      <c r="O824" s="727"/>
      <c r="P824" s="727"/>
      <c r="Q824" s="727"/>
    </row>
    <row r="825" ht="25.15" customHeight="true" x14ac:dyDescent="0.2">
      <c r="C825" s="1351"/>
      <c r="D825" s="1345"/>
      <c r="E825" s="727"/>
      <c r="F825" s="727"/>
      <c r="G825" s="727"/>
      <c r="H825" s="1345"/>
      <c r="I825" s="1345"/>
      <c r="J825" s="727"/>
      <c r="K825" s="727"/>
      <c r="L825" s="727"/>
      <c r="M825" s="1345"/>
      <c r="N825" s="1345"/>
      <c r="O825" s="727"/>
      <c r="P825" s="727"/>
      <c r="Q825" s="727"/>
    </row>
    <row r="826" ht="25.15" customHeight="true" x14ac:dyDescent="0.2">
      <c r="C826" s="1351"/>
      <c r="D826" s="1345"/>
      <c r="E826" s="727"/>
      <c r="F826" s="727"/>
      <c r="G826" s="727"/>
      <c r="H826" s="1345"/>
      <c r="I826" s="1345"/>
      <c r="J826" s="727"/>
      <c r="K826" s="727"/>
      <c r="L826" s="727"/>
      <c r="M826" s="1345"/>
      <c r="N826" s="1345"/>
      <c r="O826" s="727"/>
      <c r="P826" s="727"/>
      <c r="Q826" s="727"/>
    </row>
    <row r="827" ht="25.15" customHeight="true" x14ac:dyDescent="0.2">
      <c r="C827" s="1351"/>
      <c r="D827" s="1345"/>
      <c r="E827" s="727"/>
      <c r="F827" s="727"/>
      <c r="G827" s="727"/>
      <c r="H827" s="1345"/>
      <c r="I827" s="1345"/>
      <c r="J827" s="727"/>
      <c r="K827" s="727"/>
      <c r="L827" s="727"/>
      <c r="M827" s="1345"/>
      <c r="N827" s="1345"/>
      <c r="O827" s="727"/>
      <c r="P827" s="727"/>
      <c r="Q827" s="727"/>
    </row>
    <row r="828" ht="25.15" customHeight="true" x14ac:dyDescent="0.2">
      <c r="C828" s="1351"/>
      <c r="D828" s="1345"/>
      <c r="E828" s="727"/>
      <c r="F828" s="727"/>
      <c r="G828" s="727"/>
      <c r="H828" s="1345"/>
      <c r="I828" s="1345"/>
      <c r="J828" s="727"/>
      <c r="K828" s="727"/>
      <c r="L828" s="727"/>
      <c r="M828" s="1345"/>
      <c r="N828" s="1345"/>
      <c r="O828" s="727"/>
      <c r="P828" s="727"/>
      <c r="Q828" s="727"/>
    </row>
    <row r="829" ht="25.15" customHeight="true" x14ac:dyDescent="0.2">
      <c r="C829" s="1351"/>
      <c r="D829" s="1345"/>
      <c r="E829" s="727"/>
      <c r="F829" s="727"/>
      <c r="G829" s="727"/>
      <c r="H829" s="1345"/>
      <c r="I829" s="1345"/>
      <c r="J829" s="727"/>
      <c r="K829" s="727"/>
      <c r="L829" s="727"/>
      <c r="M829" s="1345"/>
      <c r="N829" s="1345"/>
      <c r="O829" s="727"/>
      <c r="P829" s="727"/>
      <c r="Q829" s="727"/>
    </row>
    <row r="830" ht="25.15" customHeight="true" x14ac:dyDescent="0.2">
      <c r="C830" s="1351"/>
      <c r="D830" s="1345"/>
      <c r="E830" s="727"/>
      <c r="F830" s="727"/>
      <c r="G830" s="727"/>
      <c r="H830" s="1345"/>
      <c r="I830" s="1345"/>
      <c r="J830" s="727"/>
      <c r="K830" s="727"/>
      <c r="L830" s="727"/>
      <c r="M830" s="1345"/>
      <c r="N830" s="1345"/>
      <c r="O830" s="727"/>
      <c r="P830" s="727"/>
      <c r="Q830" s="727"/>
    </row>
    <row r="831" ht="25.15" customHeight="true" x14ac:dyDescent="0.2">
      <c r="C831" s="1351"/>
      <c r="D831" s="1345"/>
      <c r="E831" s="727"/>
      <c r="F831" s="727"/>
      <c r="G831" s="727"/>
      <c r="H831" s="1345"/>
      <c r="I831" s="1345"/>
      <c r="J831" s="727"/>
      <c r="K831" s="727"/>
      <c r="L831" s="727"/>
      <c r="M831" s="1345"/>
      <c r="N831" s="1345"/>
      <c r="O831" s="727"/>
      <c r="P831" s="727"/>
      <c r="Q831" s="727"/>
    </row>
    <row r="832" ht="25.15" customHeight="true" x14ac:dyDescent="0.2">
      <c r="C832" s="1351"/>
      <c r="D832" s="1345"/>
      <c r="E832" s="727"/>
      <c r="F832" s="727"/>
      <c r="G832" s="727"/>
      <c r="H832" s="1345"/>
      <c r="I832" s="1345"/>
      <c r="J832" s="727"/>
      <c r="K832" s="727"/>
      <c r="L832" s="727"/>
      <c r="M832" s="1345"/>
      <c r="N832" s="1345"/>
      <c r="O832" s="727"/>
      <c r="P832" s="727"/>
      <c r="Q832" s="727"/>
    </row>
    <row r="833" ht="25.15" customHeight="true" x14ac:dyDescent="0.2">
      <c r="C833" s="1351"/>
      <c r="D833" s="1345"/>
      <c r="E833" s="727"/>
      <c r="F833" s="727"/>
      <c r="G833" s="727"/>
      <c r="H833" s="1345"/>
      <c r="I833" s="1345"/>
      <c r="J833" s="727"/>
      <c r="K833" s="727"/>
      <c r="L833" s="727"/>
      <c r="M833" s="1345"/>
      <c r="N833" s="1345"/>
      <c r="O833" s="727"/>
      <c r="P833" s="727"/>
      <c r="Q833" s="727"/>
    </row>
    <row r="834" ht="25.15" customHeight="true" x14ac:dyDescent="0.2">
      <c r="C834" s="1351"/>
      <c r="D834" s="1345"/>
      <c r="E834" s="727"/>
      <c r="F834" s="727"/>
      <c r="G834" s="727"/>
      <c r="H834" s="1345"/>
      <c r="I834" s="1345"/>
      <c r="J834" s="727"/>
      <c r="K834" s="727"/>
      <c r="L834" s="727"/>
      <c r="M834" s="1345"/>
      <c r="N834" s="1345"/>
      <c r="O834" s="727"/>
      <c r="P834" s="727"/>
      <c r="Q834" s="727"/>
    </row>
    <row r="835" ht="25.15" customHeight="true" x14ac:dyDescent="0.2">
      <c r="C835" s="1351"/>
      <c r="D835" s="1345"/>
      <c r="E835" s="727"/>
      <c r="F835" s="727"/>
      <c r="G835" s="727"/>
      <c r="H835" s="1345"/>
      <c r="I835" s="1345"/>
      <c r="J835" s="727"/>
      <c r="K835" s="727"/>
      <c r="L835" s="727"/>
      <c r="M835" s="1345"/>
      <c r="N835" s="1345"/>
      <c r="O835" s="727"/>
      <c r="P835" s="727"/>
      <c r="Q835" s="727"/>
    </row>
    <row r="836" ht="25.15" customHeight="true" x14ac:dyDescent="0.2">
      <c r="C836" s="1351"/>
      <c r="D836" s="1345"/>
      <c r="E836" s="727"/>
      <c r="F836" s="727"/>
      <c r="G836" s="727"/>
      <c r="H836" s="1345"/>
      <c r="I836" s="1345"/>
      <c r="J836" s="727"/>
      <c r="K836" s="727"/>
      <c r="L836" s="727"/>
      <c r="M836" s="1345"/>
      <c r="N836" s="1345"/>
      <c r="O836" s="727"/>
      <c r="P836" s="727"/>
      <c r="Q836" s="727"/>
    </row>
    <row r="837" ht="25.15" customHeight="true" x14ac:dyDescent="0.2">
      <c r="C837" s="1351"/>
      <c r="D837" s="1345"/>
      <c r="E837" s="727"/>
      <c r="F837" s="727"/>
      <c r="G837" s="727"/>
      <c r="H837" s="1345"/>
      <c r="I837" s="1345"/>
      <c r="J837" s="727"/>
      <c r="K837" s="727"/>
      <c r="L837" s="727"/>
      <c r="M837" s="1345"/>
      <c r="N837" s="1345"/>
      <c r="O837" s="727"/>
      <c r="P837" s="727"/>
      <c r="Q837" s="727"/>
    </row>
    <row r="838" ht="25.15" customHeight="true" x14ac:dyDescent="0.2">
      <c r="C838" s="1351"/>
      <c r="D838" s="1345"/>
      <c r="E838" s="727"/>
      <c r="F838" s="727"/>
      <c r="G838" s="727"/>
      <c r="H838" s="1345"/>
      <c r="I838" s="1345"/>
      <c r="J838" s="727"/>
      <c r="K838" s="727"/>
      <c r="L838" s="727"/>
      <c r="M838" s="1345"/>
      <c r="N838" s="1345"/>
      <c r="O838" s="727"/>
      <c r="P838" s="727"/>
      <c r="Q838" s="727"/>
    </row>
    <row r="839" ht="25.15" customHeight="true" x14ac:dyDescent="0.2">
      <c r="C839" s="1351"/>
      <c r="D839" s="1345"/>
      <c r="E839" s="727"/>
      <c r="F839" s="727"/>
      <c r="G839" s="727"/>
      <c r="H839" s="1345"/>
      <c r="I839" s="1345"/>
      <c r="J839" s="727"/>
      <c r="K839" s="727"/>
      <c r="L839" s="727"/>
      <c r="M839" s="1345"/>
      <c r="N839" s="1345"/>
      <c r="O839" s="727"/>
      <c r="P839" s="727"/>
      <c r="Q839" s="727"/>
    </row>
    <row r="840" ht="25.15" customHeight="true" x14ac:dyDescent="0.2">
      <c r="C840" s="1351"/>
      <c r="D840" s="1345"/>
      <c r="E840" s="727"/>
      <c r="F840" s="727"/>
      <c r="G840" s="727"/>
      <c r="H840" s="1345"/>
      <c r="I840" s="1345"/>
      <c r="J840" s="727"/>
      <c r="K840" s="727"/>
      <c r="L840" s="727"/>
      <c r="M840" s="1345"/>
      <c r="N840" s="1345"/>
      <c r="O840" s="727"/>
      <c r="P840" s="727"/>
      <c r="Q840" s="727"/>
    </row>
    <row r="841" ht="25.15" customHeight="true" x14ac:dyDescent="0.2">
      <c r="C841" s="1351"/>
      <c r="D841" s="1345"/>
      <c r="E841" s="727"/>
      <c r="F841" s="727"/>
      <c r="G841" s="727"/>
      <c r="H841" s="1345"/>
      <c r="I841" s="1345"/>
      <c r="J841" s="727"/>
      <c r="K841" s="727"/>
      <c r="L841" s="727"/>
      <c r="M841" s="1345"/>
      <c r="N841" s="1345"/>
      <c r="O841" s="727"/>
      <c r="P841" s="727"/>
      <c r="Q841" s="727"/>
    </row>
    <row r="842" ht="25.15" customHeight="true" x14ac:dyDescent="0.2">
      <c r="C842" s="1351"/>
      <c r="D842" s="1345"/>
      <c r="E842" s="727"/>
      <c r="F842" s="727"/>
      <c r="G842" s="727"/>
      <c r="H842" s="1345"/>
      <c r="I842" s="1345"/>
      <c r="J842" s="727"/>
      <c r="K842" s="727"/>
      <c r="L842" s="727"/>
      <c r="M842" s="1345"/>
      <c r="N842" s="1345"/>
      <c r="O842" s="727"/>
      <c r="P842" s="727"/>
      <c r="Q842" s="727"/>
    </row>
    <row r="843" ht="25.15" customHeight="true" x14ac:dyDescent="0.2">
      <c r="C843" s="1351"/>
      <c r="D843" s="1345"/>
      <c r="E843" s="727"/>
      <c r="F843" s="727"/>
      <c r="G843" s="727"/>
      <c r="H843" s="1345"/>
      <c r="I843" s="1345"/>
      <c r="J843" s="727"/>
      <c r="K843" s="727"/>
      <c r="L843" s="727"/>
      <c r="M843" s="1345"/>
      <c r="N843" s="1345"/>
      <c r="O843" s="727"/>
      <c r="P843" s="727"/>
      <c r="Q843" s="727"/>
    </row>
    <row r="844" ht="25.15" customHeight="true" x14ac:dyDescent="0.2">
      <c r="C844" s="1351"/>
      <c r="D844" s="1345"/>
      <c r="E844" s="727"/>
      <c r="F844" s="727"/>
      <c r="G844" s="727"/>
      <c r="H844" s="1345"/>
      <c r="I844" s="1345"/>
      <c r="J844" s="727"/>
      <c r="K844" s="727"/>
      <c r="L844" s="727"/>
      <c r="M844" s="1345"/>
      <c r="N844" s="1345"/>
      <c r="O844" s="727"/>
      <c r="P844" s="727"/>
      <c r="Q844" s="727"/>
    </row>
    <row r="845" ht="25.15" customHeight="true" x14ac:dyDescent="0.2">
      <c r="C845" s="1351"/>
      <c r="D845" s="1345"/>
      <c r="E845" s="727"/>
      <c r="F845" s="727"/>
      <c r="G845" s="727"/>
      <c r="H845" s="1345"/>
      <c r="I845" s="1345"/>
      <c r="J845" s="727"/>
      <c r="K845" s="727"/>
      <c r="L845" s="727"/>
      <c r="M845" s="1345"/>
      <c r="N845" s="1345"/>
      <c r="O845" s="727"/>
      <c r="P845" s="727"/>
      <c r="Q845" s="727"/>
    </row>
    <row r="846" ht="25.15" customHeight="true" x14ac:dyDescent="0.2">
      <c r="C846" s="1351"/>
      <c r="D846" s="1345"/>
      <c r="E846" s="727"/>
      <c r="F846" s="727"/>
      <c r="G846" s="727"/>
      <c r="H846" s="1345"/>
      <c r="I846" s="1345"/>
      <c r="J846" s="727"/>
      <c r="K846" s="727"/>
      <c r="L846" s="727"/>
      <c r="M846" s="1345"/>
      <c r="N846" s="1345"/>
      <c r="O846" s="727"/>
      <c r="P846" s="727"/>
      <c r="Q846" s="727"/>
    </row>
    <row r="847" ht="25.15" customHeight="true" x14ac:dyDescent="0.2">
      <c r="C847" s="1351"/>
      <c r="D847" s="1345"/>
      <c r="E847" s="727"/>
      <c r="F847" s="727"/>
      <c r="G847" s="727"/>
      <c r="H847" s="1345"/>
      <c r="I847" s="1345"/>
      <c r="J847" s="727"/>
      <c r="K847" s="727"/>
      <c r="L847" s="727"/>
      <c r="M847" s="1345"/>
      <c r="N847" s="1345"/>
      <c r="O847" s="727"/>
      <c r="P847" s="727"/>
      <c r="Q847" s="727"/>
    </row>
    <row r="848" ht="25.15" customHeight="true" x14ac:dyDescent="0.2">
      <c r="C848" s="1351"/>
      <c r="D848" s="1345"/>
      <c r="E848" s="727"/>
      <c r="F848" s="727"/>
      <c r="G848" s="727"/>
      <c r="H848" s="1345"/>
      <c r="I848" s="1345"/>
      <c r="J848" s="727"/>
      <c r="K848" s="727"/>
      <c r="L848" s="727"/>
      <c r="M848" s="1345"/>
      <c r="N848" s="1345"/>
      <c r="O848" s="727"/>
      <c r="P848" s="727"/>
      <c r="Q848" s="727"/>
    </row>
    <row r="849" ht="25.15" customHeight="true" x14ac:dyDescent="0.2">
      <c r="C849" s="1351"/>
      <c r="D849" s="1345"/>
      <c r="E849" s="727"/>
      <c r="F849" s="727"/>
      <c r="G849" s="727"/>
      <c r="H849" s="1345"/>
      <c r="I849" s="1345"/>
      <c r="J849" s="727"/>
      <c r="K849" s="727"/>
      <c r="L849" s="727"/>
      <c r="M849" s="1345"/>
      <c r="N849" s="1345"/>
      <c r="O849" s="727"/>
      <c r="P849" s="727"/>
      <c r="Q849" s="727"/>
    </row>
    <row r="850" ht="25.15" customHeight="true" x14ac:dyDescent="0.2">
      <c r="C850" s="1351"/>
      <c r="D850" s="1345"/>
      <c r="E850" s="727"/>
      <c r="F850" s="727"/>
      <c r="G850" s="727"/>
      <c r="H850" s="1345"/>
      <c r="I850" s="1345"/>
      <c r="J850" s="727"/>
      <c r="K850" s="727"/>
      <c r="L850" s="727"/>
      <c r="M850" s="1345"/>
      <c r="N850" s="1345"/>
      <c r="O850" s="727"/>
      <c r="P850" s="727"/>
      <c r="Q850" s="727"/>
    </row>
    <row r="851" ht="25.15" customHeight="true" x14ac:dyDescent="0.2">
      <c r="C851" s="1351"/>
      <c r="D851" s="1345"/>
      <c r="E851" s="727"/>
      <c r="F851" s="727"/>
      <c r="G851" s="727"/>
      <c r="H851" s="1345"/>
      <c r="I851" s="1345"/>
      <c r="J851" s="727"/>
      <c r="K851" s="727"/>
      <c r="L851" s="727"/>
      <c r="M851" s="1345"/>
      <c r="N851" s="1345"/>
      <c r="O851" s="727"/>
      <c r="P851" s="727"/>
      <c r="Q851" s="727"/>
    </row>
    <row r="852" ht="25.15" customHeight="true" x14ac:dyDescent="0.2">
      <c r="C852" s="1351"/>
      <c r="D852" s="1345"/>
      <c r="E852" s="727"/>
      <c r="F852" s="727"/>
      <c r="G852" s="727"/>
      <c r="H852" s="1345"/>
      <c r="I852" s="1345"/>
      <c r="J852" s="727"/>
      <c r="K852" s="727"/>
      <c r="L852" s="727"/>
      <c r="M852" s="1345"/>
      <c r="N852" s="1345"/>
      <c r="O852" s="727"/>
      <c r="P852" s="727"/>
      <c r="Q852" s="727"/>
    </row>
    <row r="853" ht="25.15" customHeight="true" x14ac:dyDescent="0.2">
      <c r="C853" s="1351"/>
      <c r="D853" s="1345"/>
      <c r="E853" s="727"/>
      <c r="F853" s="727"/>
      <c r="G853" s="727"/>
      <c r="H853" s="1345"/>
      <c r="I853" s="1345"/>
      <c r="J853" s="727"/>
      <c r="K853" s="727"/>
      <c r="L853" s="727"/>
      <c r="M853" s="1345"/>
      <c r="N853" s="1345"/>
      <c r="O853" s="727"/>
      <c r="P853" s="727"/>
      <c r="Q853" s="727"/>
    </row>
    <row r="854" ht="25.15" customHeight="true" x14ac:dyDescent="0.2">
      <c r="C854" s="1351"/>
      <c r="D854" s="1345"/>
      <c r="E854" s="727"/>
      <c r="F854" s="727"/>
      <c r="G854" s="727"/>
      <c r="H854" s="1345"/>
      <c r="I854" s="1345"/>
      <c r="J854" s="727"/>
      <c r="K854" s="727"/>
      <c r="L854" s="727"/>
      <c r="M854" s="1345"/>
      <c r="N854" s="1345"/>
      <c r="O854" s="727"/>
      <c r="P854" s="727"/>
      <c r="Q854" s="727"/>
    </row>
    <row r="855" ht="25.15" customHeight="true" x14ac:dyDescent="0.2">
      <c r="C855" s="1351"/>
      <c r="D855" s="1345"/>
      <c r="E855" s="727"/>
      <c r="F855" s="727"/>
      <c r="G855" s="727"/>
      <c r="H855" s="1345"/>
      <c r="I855" s="1345"/>
      <c r="J855" s="727"/>
      <c r="K855" s="727"/>
      <c r="L855" s="727"/>
      <c r="M855" s="1345"/>
      <c r="N855" s="1345"/>
      <c r="O855" s="727"/>
      <c r="P855" s="727"/>
      <c r="Q855" s="727"/>
    </row>
    <row r="856" ht="25.15" customHeight="true" x14ac:dyDescent="0.2">
      <c r="C856" s="1351"/>
      <c r="D856" s="1345"/>
      <c r="E856" s="727"/>
      <c r="F856" s="727"/>
      <c r="G856" s="727"/>
      <c r="H856" s="1345"/>
      <c r="I856" s="1345"/>
      <c r="J856" s="727"/>
      <c r="K856" s="727"/>
      <c r="L856" s="727"/>
      <c r="M856" s="1345"/>
      <c r="N856" s="1345"/>
      <c r="O856" s="727"/>
      <c r="P856" s="727"/>
      <c r="Q856" s="727"/>
    </row>
    <row r="857" ht="25.15" customHeight="true" x14ac:dyDescent="0.2">
      <c r="C857" s="1351"/>
      <c r="D857" s="1345"/>
      <c r="E857" s="727"/>
      <c r="F857" s="727"/>
      <c r="G857" s="727"/>
      <c r="H857" s="1345"/>
      <c r="I857" s="1345"/>
      <c r="J857" s="727"/>
      <c r="K857" s="727"/>
      <c r="L857" s="727"/>
      <c r="M857" s="1345"/>
      <c r="N857" s="1345"/>
      <c r="O857" s="727"/>
      <c r="P857" s="727"/>
      <c r="Q857" s="727"/>
    </row>
    <row r="858" ht="25.15" customHeight="true" x14ac:dyDescent="0.2">
      <c r="C858" s="1351"/>
      <c r="D858" s="1345"/>
      <c r="E858" s="727"/>
      <c r="F858" s="727"/>
      <c r="G858" s="727"/>
      <c r="H858" s="1345"/>
      <c r="I858" s="1345"/>
      <c r="J858" s="727"/>
      <c r="K858" s="727"/>
      <c r="L858" s="727"/>
      <c r="M858" s="1345"/>
      <c r="N858" s="1345"/>
      <c r="O858" s="727"/>
      <c r="P858" s="727"/>
      <c r="Q858" s="727"/>
    </row>
    <row r="859" ht="25.15" customHeight="true" x14ac:dyDescent="0.2">
      <c r="C859" s="1352"/>
      <c r="D859" s="1345"/>
      <c r="E859" s="727"/>
      <c r="F859" s="727"/>
      <c r="G859" s="727"/>
      <c r="H859" s="1345"/>
      <c r="I859" s="1345"/>
      <c r="J859" s="727"/>
      <c r="K859" s="727"/>
      <c r="L859" s="727"/>
      <c r="M859" s="1345"/>
      <c r="N859" s="1345"/>
      <c r="O859" s="727"/>
      <c r="P859" s="727"/>
      <c r="Q859" s="727"/>
    </row>
    <row r="860" ht="25.15" customHeight="true" x14ac:dyDescent="0.2">
      <c r="C860" s="1352"/>
      <c r="D860" s="1345"/>
      <c r="E860" s="727"/>
      <c r="F860" s="727"/>
      <c r="G860" s="727"/>
      <c r="H860" s="1345"/>
      <c r="I860" s="1345"/>
      <c r="J860" s="727"/>
      <c r="K860" s="727"/>
      <c r="L860" s="727"/>
      <c r="M860" s="1345"/>
      <c r="N860" s="1345"/>
      <c r="O860" s="727"/>
      <c r="P860" s="727"/>
      <c r="Q860" s="727"/>
    </row>
    <row r="861" ht="25.15" customHeight="true" x14ac:dyDescent="0.2">
      <c r="C861" s="1352"/>
      <c r="D861" s="1345"/>
      <c r="E861" s="727"/>
      <c r="F861" s="727"/>
      <c r="G861" s="727"/>
      <c r="H861" s="1345"/>
      <c r="I861" s="1345"/>
      <c r="J861" s="727"/>
      <c r="K861" s="727"/>
      <c r="L861" s="727"/>
      <c r="M861" s="1345"/>
      <c r="N861" s="1345"/>
      <c r="O861" s="727"/>
      <c r="P861" s="727"/>
      <c r="Q861" s="727"/>
    </row>
    <row r="862" ht="25.15" customHeight="true" x14ac:dyDescent="0.2">
      <c r="C862" s="1352"/>
      <c r="D862" s="1345"/>
      <c r="E862" s="727"/>
      <c r="F862" s="727"/>
      <c r="G862" s="727"/>
      <c r="H862" s="1345"/>
      <c r="I862" s="1345"/>
      <c r="J862" s="727"/>
      <c r="K862" s="727"/>
      <c r="L862" s="727"/>
      <c r="M862" s="1345"/>
      <c r="N862" s="1345"/>
      <c r="O862" s="727"/>
      <c r="P862" s="727"/>
      <c r="Q862" s="727"/>
    </row>
    <row r="863" ht="25.15" customHeight="true" x14ac:dyDescent="0.2">
      <c r="C863" s="1352"/>
      <c r="D863" s="1345"/>
      <c r="E863" s="727"/>
      <c r="F863" s="727"/>
      <c r="G863" s="727"/>
      <c r="H863" s="1345"/>
      <c r="I863" s="1345"/>
      <c r="J863" s="727"/>
      <c r="K863" s="727"/>
      <c r="L863" s="727"/>
      <c r="M863" s="1345"/>
      <c r="N863" s="1345"/>
      <c r="O863" s="727"/>
      <c r="P863" s="727"/>
      <c r="Q863" s="727"/>
    </row>
    <row r="864" ht="25.15" customHeight="true" x14ac:dyDescent="0.2">
      <c r="C864" s="1352"/>
      <c r="D864" s="1345"/>
      <c r="E864" s="727"/>
      <c r="F864" s="727"/>
      <c r="G864" s="727"/>
      <c r="H864" s="1345"/>
      <c r="I864" s="1345"/>
      <c r="J864" s="727"/>
      <c r="K864" s="727"/>
      <c r="L864" s="727"/>
      <c r="M864" s="1345"/>
      <c r="N864" s="1345"/>
      <c r="O864" s="727"/>
      <c r="P864" s="727"/>
      <c r="Q864" s="727"/>
    </row>
    <row r="865" ht="25.15" customHeight="true" x14ac:dyDescent="0.2">
      <c r="C865" s="1352"/>
      <c r="D865" s="1345"/>
      <c r="E865" s="727"/>
      <c r="F865" s="727"/>
      <c r="G865" s="727"/>
      <c r="H865" s="1345"/>
      <c r="I865" s="1345"/>
      <c r="J865" s="727"/>
      <c r="K865" s="727"/>
      <c r="L865" s="727"/>
      <c r="M865" s="1345"/>
      <c r="N865" s="1345"/>
      <c r="O865" s="727"/>
      <c r="P865" s="727"/>
      <c r="Q865" s="727"/>
    </row>
    <row r="866" ht="25.15" customHeight="true" x14ac:dyDescent="0.2">
      <c r="C866" s="1352"/>
      <c r="D866" s="1345"/>
      <c r="E866" s="727"/>
      <c r="F866" s="727"/>
      <c r="G866" s="727"/>
      <c r="H866" s="1345"/>
      <c r="I866" s="1345"/>
      <c r="J866" s="727"/>
      <c r="K866" s="727"/>
      <c r="L866" s="727"/>
      <c r="M866" s="1345"/>
      <c r="N866" s="1345"/>
      <c r="O866" s="727"/>
      <c r="P866" s="727"/>
      <c r="Q866" s="727"/>
    </row>
    <row r="867" ht="25.15" customHeight="true" x14ac:dyDescent="0.2">
      <c r="C867" s="1352"/>
      <c r="D867" s="1345"/>
      <c r="E867" s="727"/>
      <c r="F867" s="727"/>
      <c r="G867" s="727"/>
      <c r="H867" s="1345"/>
      <c r="I867" s="1345"/>
      <c r="J867" s="727"/>
      <c r="K867" s="727"/>
      <c r="L867" s="727"/>
      <c r="M867" s="1345"/>
      <c r="N867" s="1345"/>
      <c r="O867" s="727"/>
      <c r="P867" s="727"/>
      <c r="Q867" s="727"/>
    </row>
    <row r="868" ht="25.15" customHeight="true" x14ac:dyDescent="0.2">
      <c r="C868" s="1352"/>
      <c r="D868" s="1345"/>
      <c r="E868" s="727"/>
      <c r="F868" s="727"/>
      <c r="G868" s="727"/>
      <c r="H868" s="1345"/>
      <c r="I868" s="1345"/>
      <c r="J868" s="727"/>
      <c r="K868" s="727"/>
      <c r="L868" s="727"/>
      <c r="M868" s="1345"/>
      <c r="N868" s="1345"/>
      <c r="O868" s="727"/>
      <c r="P868" s="727"/>
      <c r="Q868" s="727"/>
    </row>
    <row r="869" ht="25.15" customHeight="true" x14ac:dyDescent="0.2">
      <c r="C869" s="1352"/>
      <c r="D869" s="1345"/>
      <c r="E869" s="727"/>
      <c r="F869" s="727"/>
      <c r="G869" s="727"/>
      <c r="H869" s="1345"/>
      <c r="I869" s="1345"/>
      <c r="J869" s="727"/>
      <c r="K869" s="727"/>
      <c r="L869" s="727"/>
      <c r="M869" s="1345"/>
      <c r="N869" s="1345"/>
      <c r="O869" s="727"/>
      <c r="P869" s="727"/>
      <c r="Q869" s="727"/>
    </row>
    <row r="870" ht="25.15" customHeight="true" x14ac:dyDescent="0.2">
      <c r="C870" s="1352"/>
      <c r="D870" s="1345"/>
      <c r="E870" s="727"/>
      <c r="F870" s="727"/>
      <c r="G870" s="727"/>
      <c r="H870" s="1345"/>
      <c r="I870" s="1345"/>
      <c r="J870" s="727"/>
      <c r="K870" s="727"/>
      <c r="L870" s="727"/>
      <c r="M870" s="1345"/>
      <c r="N870" s="1345"/>
      <c r="O870" s="727"/>
      <c r="P870" s="727"/>
      <c r="Q870" s="727"/>
    </row>
    <row r="871" ht="25.15" customHeight="true" x14ac:dyDescent="0.2">
      <c r="C871" s="1352"/>
      <c r="D871" s="1345"/>
      <c r="E871" s="727"/>
      <c r="F871" s="727"/>
      <c r="G871" s="727"/>
      <c r="H871" s="1345"/>
      <c r="I871" s="1345"/>
      <c r="J871" s="727"/>
      <c r="K871" s="727"/>
      <c r="L871" s="727"/>
      <c r="M871" s="1345"/>
      <c r="N871" s="1345"/>
      <c r="O871" s="727"/>
      <c r="P871" s="727"/>
      <c r="Q871" s="727"/>
    </row>
    <row r="872" ht="25.15" customHeight="true" x14ac:dyDescent="0.2">
      <c r="C872" s="1352"/>
      <c r="D872" s="1345"/>
      <c r="E872" s="727"/>
      <c r="F872" s="727"/>
      <c r="G872" s="727"/>
      <c r="H872" s="1345"/>
      <c r="I872" s="1345"/>
      <c r="J872" s="727"/>
      <c r="K872" s="727"/>
      <c r="L872" s="727"/>
      <c r="M872" s="1345"/>
      <c r="N872" s="1345"/>
      <c r="O872" s="727"/>
      <c r="P872" s="727"/>
      <c r="Q872" s="727"/>
    </row>
    <row r="873" ht="25.15" customHeight="true" x14ac:dyDescent="0.2">
      <c r="C873" s="1352"/>
      <c r="D873" s="1345"/>
      <c r="E873" s="727"/>
      <c r="F873" s="727"/>
      <c r="G873" s="727"/>
      <c r="H873" s="1345"/>
      <c r="I873" s="1345"/>
      <c r="J873" s="727"/>
      <c r="K873" s="727"/>
      <c r="L873" s="727"/>
      <c r="M873" s="1345"/>
      <c r="N873" s="1345"/>
      <c r="O873" s="727"/>
      <c r="P873" s="727"/>
      <c r="Q873" s="727"/>
    </row>
    <row r="874" ht="25.15" customHeight="true" x14ac:dyDescent="0.2">
      <c r="C874" s="1352"/>
      <c r="D874" s="1345"/>
      <c r="E874" s="727"/>
      <c r="F874" s="727"/>
      <c r="G874" s="727"/>
      <c r="H874" s="1345"/>
      <c r="I874" s="1345"/>
      <c r="J874" s="727"/>
      <c r="K874" s="727"/>
      <c r="L874" s="727"/>
      <c r="M874" s="1345"/>
      <c r="N874" s="1345"/>
      <c r="O874" s="727"/>
      <c r="P874" s="727"/>
      <c r="Q874" s="727"/>
    </row>
    <row r="875" ht="25.15" customHeight="true" x14ac:dyDescent="0.2">
      <c r="C875" s="1352"/>
      <c r="D875" s="1345"/>
      <c r="E875" s="727"/>
      <c r="F875" s="727"/>
      <c r="G875" s="727"/>
      <c r="H875" s="1345"/>
      <c r="I875" s="1345"/>
      <c r="J875" s="727"/>
      <c r="K875" s="727"/>
      <c r="L875" s="727"/>
      <c r="M875" s="1345"/>
      <c r="N875" s="1345"/>
      <c r="O875" s="727"/>
      <c r="P875" s="727"/>
      <c r="Q875" s="727"/>
    </row>
    <row r="876" ht="25.15" customHeight="true" x14ac:dyDescent="0.2">
      <c r="C876" s="1352"/>
      <c r="D876" s="1345"/>
      <c r="E876" s="727"/>
      <c r="F876" s="727"/>
      <c r="G876" s="727"/>
      <c r="H876" s="1345"/>
      <c r="I876" s="1345"/>
      <c r="J876" s="727"/>
      <c r="K876" s="727"/>
      <c r="L876" s="727"/>
      <c r="M876" s="1345"/>
      <c r="N876" s="1345"/>
      <c r="O876" s="727"/>
      <c r="P876" s="727"/>
      <c r="Q876" s="727"/>
    </row>
    <row r="877" ht="25.15" customHeight="true" x14ac:dyDescent="0.2">
      <c r="C877" s="1352"/>
      <c r="D877" s="1345"/>
      <c r="E877" s="727"/>
      <c r="F877" s="727"/>
      <c r="G877" s="727"/>
      <c r="H877" s="1345"/>
      <c r="I877" s="1345"/>
      <c r="J877" s="727"/>
      <c r="K877" s="727"/>
      <c r="L877" s="727"/>
      <c r="M877" s="1345"/>
      <c r="N877" s="1345"/>
      <c r="O877" s="727"/>
      <c r="P877" s="727"/>
      <c r="Q877" s="727"/>
    </row>
    <row r="878" ht="25.15" customHeight="true" x14ac:dyDescent="0.2">
      <c r="C878" s="1352"/>
      <c r="D878" s="1345"/>
      <c r="E878" s="727"/>
      <c r="F878" s="727"/>
      <c r="G878" s="727"/>
      <c r="H878" s="1345"/>
      <c r="I878" s="1345"/>
      <c r="J878" s="727"/>
      <c r="K878" s="727"/>
      <c r="L878" s="727"/>
      <c r="M878" s="1345"/>
      <c r="N878" s="1345"/>
      <c r="O878" s="727"/>
      <c r="P878" s="727"/>
      <c r="Q878" s="727"/>
    </row>
    <row r="879" ht="25.15" customHeight="true" x14ac:dyDescent="0.2">
      <c r="C879" s="1352"/>
      <c r="D879" s="1345"/>
      <c r="E879" s="727"/>
      <c r="F879" s="727"/>
      <c r="G879" s="727"/>
      <c r="H879" s="1345"/>
      <c r="I879" s="1345"/>
      <c r="J879" s="727"/>
      <c r="K879" s="727"/>
      <c r="L879" s="727"/>
      <c r="M879" s="1345"/>
      <c r="N879" s="1345"/>
      <c r="O879" s="727"/>
      <c r="P879" s="727"/>
      <c r="Q879" s="727"/>
    </row>
    <row r="880" ht="25.15" customHeight="true" x14ac:dyDescent="0.2">
      <c r="C880" s="1352"/>
      <c r="D880" s="1345"/>
      <c r="E880" s="727"/>
      <c r="F880" s="727"/>
      <c r="G880" s="727"/>
      <c r="H880" s="1345"/>
      <c r="I880" s="1345"/>
      <c r="J880" s="727"/>
      <c r="K880" s="727"/>
      <c r="L880" s="727"/>
      <c r="M880" s="1345"/>
      <c r="N880" s="1345"/>
      <c r="O880" s="727"/>
      <c r="P880" s="727"/>
      <c r="Q880" s="727"/>
    </row>
    <row r="881" ht="25.15" customHeight="true" x14ac:dyDescent="0.2">
      <c r="C881" s="1352"/>
      <c r="D881" s="1345"/>
      <c r="E881" s="727"/>
      <c r="F881" s="727"/>
      <c r="G881" s="727"/>
      <c r="H881" s="1345"/>
      <c r="I881" s="1345"/>
      <c r="J881" s="727"/>
      <c r="K881" s="727"/>
      <c r="L881" s="727"/>
      <c r="M881" s="1345"/>
      <c r="N881" s="1345"/>
      <c r="O881" s="727"/>
      <c r="P881" s="727"/>
      <c r="Q881" s="727"/>
    </row>
    <row r="882" ht="25.15" customHeight="true" x14ac:dyDescent="0.2">
      <c r="C882" s="1352"/>
      <c r="D882" s="1345"/>
      <c r="E882" s="727"/>
      <c r="F882" s="727"/>
      <c r="G882" s="727"/>
      <c r="H882" s="1345"/>
      <c r="I882" s="1345"/>
      <c r="J882" s="727"/>
      <c r="K882" s="727"/>
      <c r="L882" s="727"/>
      <c r="M882" s="1345"/>
      <c r="N882" s="1345"/>
      <c r="O882" s="727"/>
      <c r="P882" s="727"/>
      <c r="Q882" s="727"/>
    </row>
    <row r="883" ht="25.15" customHeight="true" x14ac:dyDescent="0.2">
      <c r="C883" s="1352"/>
      <c r="D883" s="1345"/>
      <c r="E883" s="727"/>
      <c r="F883" s="727"/>
      <c r="G883" s="727"/>
      <c r="H883" s="1345"/>
      <c r="I883" s="1345"/>
      <c r="J883" s="727"/>
      <c r="K883" s="727"/>
      <c r="L883" s="727"/>
      <c r="M883" s="1345"/>
      <c r="N883" s="1345"/>
      <c r="O883" s="727"/>
      <c r="P883" s="727"/>
      <c r="Q883" s="727"/>
    </row>
    <row r="884" ht="25.15" customHeight="true" x14ac:dyDescent="0.2">
      <c r="C884" s="1352"/>
      <c r="D884" s="1345"/>
      <c r="E884" s="727"/>
      <c r="F884" s="727"/>
      <c r="G884" s="727"/>
      <c r="H884" s="1345"/>
      <c r="I884" s="1345"/>
      <c r="J884" s="727"/>
      <c r="K884" s="727"/>
      <c r="L884" s="727"/>
      <c r="M884" s="1345"/>
      <c r="N884" s="1345"/>
      <c r="O884" s="727"/>
      <c r="P884" s="727"/>
      <c r="Q884" s="727"/>
    </row>
    <row r="885" ht="25.15" customHeight="true" x14ac:dyDescent="0.2">
      <c r="C885" s="1352"/>
      <c r="D885" s="1345"/>
      <c r="E885" s="727"/>
      <c r="F885" s="727"/>
      <c r="G885" s="727"/>
      <c r="H885" s="1345"/>
      <c r="I885" s="1345"/>
      <c r="J885" s="727"/>
      <c r="K885" s="727"/>
      <c r="L885" s="727"/>
      <c r="M885" s="1345"/>
      <c r="N885" s="1345"/>
      <c r="O885" s="727"/>
      <c r="P885" s="727"/>
      <c r="Q885" s="727"/>
    </row>
    <row r="886" ht="25.15" customHeight="true" x14ac:dyDescent="0.2">
      <c r="C886" s="1352"/>
      <c r="D886" s="1345"/>
      <c r="E886" s="727"/>
      <c r="F886" s="727"/>
      <c r="G886" s="727"/>
      <c r="H886" s="1345"/>
      <c r="I886" s="1345"/>
      <c r="J886" s="727"/>
      <c r="K886" s="727"/>
      <c r="L886" s="727"/>
      <c r="M886" s="1345"/>
      <c r="N886" s="1345"/>
      <c r="O886" s="727"/>
      <c r="P886" s="727"/>
      <c r="Q886" s="727"/>
    </row>
    <row r="887" ht="25.15" customHeight="true" x14ac:dyDescent="0.2">
      <c r="C887" s="1352"/>
      <c r="D887" s="1345"/>
      <c r="E887" s="727"/>
      <c r="F887" s="727"/>
      <c r="G887" s="727"/>
      <c r="H887" s="1345"/>
      <c r="I887" s="1345"/>
      <c r="J887" s="727"/>
      <c r="K887" s="727"/>
      <c r="L887" s="727"/>
      <c r="M887" s="1345"/>
      <c r="N887" s="1345"/>
      <c r="O887" s="727"/>
      <c r="P887" s="727"/>
      <c r="Q887" s="727"/>
    </row>
    <row r="888" ht="25.15" customHeight="true" x14ac:dyDescent="0.2">
      <c r="C888" s="1352"/>
      <c r="D888" s="1345"/>
      <c r="E888" s="727"/>
      <c r="F888" s="727"/>
      <c r="G888" s="727"/>
      <c r="H888" s="1345"/>
      <c r="I888" s="1345"/>
      <c r="J888" s="727"/>
      <c r="K888" s="727"/>
      <c r="L888" s="727"/>
      <c r="M888" s="1345"/>
      <c r="N888" s="1345"/>
      <c r="O888" s="727"/>
      <c r="P888" s="727"/>
      <c r="Q888" s="727"/>
    </row>
    <row r="889" ht="25.15" customHeight="true" x14ac:dyDescent="0.2">
      <c r="C889" s="1352"/>
      <c r="D889" s="1345"/>
      <c r="E889" s="727"/>
      <c r="F889" s="727"/>
      <c r="G889" s="727"/>
      <c r="H889" s="1345"/>
      <c r="I889" s="1345"/>
      <c r="J889" s="727"/>
      <c r="K889" s="727"/>
      <c r="L889" s="727"/>
      <c r="M889" s="1345"/>
      <c r="N889" s="1345"/>
      <c r="O889" s="727"/>
      <c r="P889" s="727"/>
      <c r="Q889" s="727"/>
    </row>
    <row r="890" ht="25.15" customHeight="true" x14ac:dyDescent="0.2">
      <c r="C890" s="1352"/>
      <c r="D890" s="1345"/>
      <c r="E890" s="727"/>
      <c r="F890" s="727"/>
      <c r="G890" s="727"/>
      <c r="H890" s="1345"/>
      <c r="I890" s="1345"/>
      <c r="J890" s="727"/>
      <c r="K890" s="727"/>
      <c r="L890" s="727"/>
      <c r="M890" s="1345"/>
      <c r="N890" s="1345"/>
      <c r="O890" s="727"/>
      <c r="P890" s="727"/>
      <c r="Q890" s="727"/>
    </row>
    <row r="891" ht="25.15" customHeight="true" x14ac:dyDescent="0.2">
      <c r="C891" s="1352"/>
      <c r="D891" s="1345"/>
      <c r="E891" s="727"/>
      <c r="F891" s="727"/>
      <c r="G891" s="727"/>
      <c r="H891" s="1345"/>
      <c r="I891" s="1345"/>
      <c r="J891" s="727"/>
      <c r="K891" s="727"/>
      <c r="L891" s="727"/>
      <c r="M891" s="1345"/>
      <c r="N891" s="1345"/>
      <c r="O891" s="727"/>
      <c r="P891" s="727"/>
      <c r="Q891" s="727"/>
    </row>
    <row r="892" ht="25.15" customHeight="true" x14ac:dyDescent="0.2">
      <c r="C892" s="1352"/>
      <c r="D892" s="1345"/>
      <c r="E892" s="727"/>
      <c r="F892" s="727"/>
      <c r="G892" s="727"/>
      <c r="H892" s="1345"/>
      <c r="I892" s="1345"/>
      <c r="J892" s="727"/>
      <c r="K892" s="727"/>
      <c r="L892" s="727"/>
      <c r="M892" s="1345"/>
      <c r="N892" s="1345"/>
      <c r="O892" s="727"/>
      <c r="P892" s="727"/>
      <c r="Q892" s="727"/>
    </row>
    <row r="893" ht="25.15" customHeight="true" x14ac:dyDescent="0.2">
      <c r="C893" s="1352"/>
      <c r="D893" s="1345"/>
      <c r="E893" s="727"/>
      <c r="F893" s="727"/>
      <c r="G893" s="727"/>
      <c r="H893" s="1345"/>
      <c r="I893" s="1345"/>
      <c r="J893" s="727"/>
      <c r="K893" s="727"/>
      <c r="L893" s="727"/>
      <c r="M893" s="1345"/>
      <c r="N893" s="1345"/>
      <c r="O893" s="727"/>
      <c r="P893" s="727"/>
      <c r="Q893" s="727"/>
    </row>
    <row r="894" ht="25.15" customHeight="true" x14ac:dyDescent="0.2">
      <c r="C894" s="1352"/>
      <c r="D894" s="1345"/>
      <c r="E894" s="727"/>
      <c r="F894" s="727"/>
      <c r="G894" s="727"/>
      <c r="H894" s="1345"/>
      <c r="I894" s="1345"/>
      <c r="J894" s="727"/>
      <c r="K894" s="727"/>
      <c r="L894" s="727"/>
      <c r="M894" s="1345"/>
      <c r="N894" s="1345"/>
      <c r="O894" s="727"/>
      <c r="P894" s="727"/>
      <c r="Q894" s="727"/>
    </row>
    <row r="895" ht="25.15" customHeight="true" x14ac:dyDescent="0.2">
      <c r="C895" s="1352"/>
      <c r="D895" s="1345"/>
      <c r="E895" s="727"/>
      <c r="F895" s="727"/>
      <c r="G895" s="727"/>
      <c r="H895" s="1345"/>
      <c r="I895" s="1345"/>
      <c r="J895" s="727"/>
      <c r="K895" s="727"/>
      <c r="L895" s="727"/>
      <c r="M895" s="1345"/>
      <c r="N895" s="1345"/>
      <c r="O895" s="727"/>
      <c r="P895" s="727"/>
      <c r="Q895" s="727"/>
    </row>
    <row r="896" ht="25.15" customHeight="true" x14ac:dyDescent="0.2">
      <c r="C896" s="1352"/>
      <c r="D896" s="1345"/>
      <c r="E896" s="727"/>
      <c r="F896" s="727"/>
      <c r="G896" s="727"/>
      <c r="H896" s="1345"/>
      <c r="I896" s="1345"/>
      <c r="J896" s="727"/>
      <c r="K896" s="727"/>
      <c r="L896" s="727"/>
      <c r="M896" s="1345"/>
      <c r="N896" s="1345"/>
      <c r="O896" s="727"/>
      <c r="P896" s="727"/>
      <c r="Q896" s="727"/>
    </row>
    <row r="897" ht="25.15" customHeight="true" x14ac:dyDescent="0.2">
      <c r="C897" s="1352"/>
      <c r="D897" s="1345"/>
      <c r="E897" s="727"/>
      <c r="F897" s="727"/>
      <c r="G897" s="727"/>
      <c r="H897" s="1345"/>
      <c r="I897" s="1345"/>
      <c r="J897" s="727"/>
      <c r="K897" s="727"/>
      <c r="L897" s="727"/>
      <c r="M897" s="1345"/>
      <c r="N897" s="1345"/>
      <c r="O897" s="727"/>
      <c r="P897" s="727"/>
      <c r="Q897" s="727"/>
    </row>
    <row r="898" ht="25.15" customHeight="true" x14ac:dyDescent="0.2">
      <c r="C898" s="1352"/>
      <c r="D898" s="1345"/>
      <c r="E898" s="727"/>
      <c r="F898" s="727"/>
      <c r="G898" s="727"/>
      <c r="H898" s="1345"/>
      <c r="I898" s="1345"/>
      <c r="J898" s="727"/>
      <c r="K898" s="727"/>
      <c r="L898" s="727"/>
      <c r="M898" s="1345"/>
      <c r="N898" s="1345"/>
      <c r="O898" s="727"/>
      <c r="P898" s="727"/>
      <c r="Q898" s="727"/>
    </row>
    <row r="899" ht="25.15" customHeight="true" x14ac:dyDescent="0.2">
      <c r="C899" s="1352"/>
      <c r="D899" s="1345"/>
      <c r="E899" s="727"/>
      <c r="F899" s="727"/>
      <c r="G899" s="727"/>
      <c r="H899" s="1345"/>
      <c r="I899" s="1345"/>
      <c r="J899" s="727"/>
      <c r="K899" s="727"/>
      <c r="L899" s="727"/>
      <c r="M899" s="1345"/>
      <c r="N899" s="1345"/>
      <c r="O899" s="727"/>
      <c r="P899" s="727"/>
      <c r="Q899" s="727"/>
    </row>
    <row r="900" ht="25.15" customHeight="true" x14ac:dyDescent="0.2">
      <c r="C900" s="1352"/>
      <c r="D900" s="1345"/>
      <c r="E900" s="727"/>
      <c r="F900" s="727"/>
      <c r="G900" s="727"/>
      <c r="H900" s="1345"/>
      <c r="I900" s="1345"/>
      <c r="J900" s="727"/>
      <c r="K900" s="727"/>
      <c r="L900" s="727"/>
      <c r="M900" s="1345"/>
      <c r="N900" s="1345"/>
      <c r="O900" s="727"/>
      <c r="P900" s="727"/>
      <c r="Q900" s="727"/>
    </row>
    <row r="901" ht="25.15" customHeight="true" x14ac:dyDescent="0.2">
      <c r="C901" s="1352"/>
      <c r="D901" s="1345"/>
      <c r="E901" s="727"/>
      <c r="F901" s="727"/>
      <c r="G901" s="727"/>
      <c r="H901" s="1345"/>
      <c r="I901" s="1345"/>
      <c r="J901" s="727"/>
      <c r="K901" s="727"/>
      <c r="L901" s="727"/>
      <c r="M901" s="1345"/>
      <c r="N901" s="1345"/>
      <c r="O901" s="727"/>
      <c r="P901" s="727"/>
      <c r="Q901" s="727"/>
    </row>
    <row r="902" ht="25.15" customHeight="true" x14ac:dyDescent="0.2">
      <c r="C902" s="1352"/>
      <c r="D902" s="1345"/>
      <c r="E902" s="727"/>
      <c r="F902" s="727"/>
      <c r="G902" s="727"/>
      <c r="H902" s="1345"/>
      <c r="I902" s="1345"/>
      <c r="J902" s="727"/>
      <c r="K902" s="727"/>
      <c r="L902" s="727"/>
      <c r="M902" s="1345"/>
      <c r="N902" s="1345"/>
      <c r="O902" s="727"/>
      <c r="P902" s="727"/>
      <c r="Q902" s="727"/>
    </row>
    <row r="903" ht="25.15" customHeight="true" x14ac:dyDescent="0.2">
      <c r="C903" s="1352"/>
      <c r="D903" s="1345"/>
      <c r="E903" s="727"/>
      <c r="F903" s="727"/>
      <c r="G903" s="727"/>
      <c r="H903" s="1345"/>
      <c r="I903" s="1345"/>
      <c r="J903" s="727"/>
      <c r="K903" s="727"/>
      <c r="L903" s="727"/>
      <c r="M903" s="1345"/>
      <c r="N903" s="1345"/>
      <c r="O903" s="727"/>
      <c r="P903" s="727"/>
      <c r="Q903" s="727"/>
    </row>
    <row r="904" ht="25.15" customHeight="true" x14ac:dyDescent="0.2">
      <c r="C904" s="1352"/>
      <c r="D904" s="1345"/>
      <c r="E904" s="727"/>
      <c r="F904" s="727"/>
      <c r="G904" s="727"/>
      <c r="H904" s="1345"/>
      <c r="I904" s="1345"/>
      <c r="J904" s="727"/>
      <c r="K904" s="727"/>
      <c r="L904" s="727"/>
      <c r="M904" s="1345"/>
      <c r="N904" s="1345"/>
      <c r="O904" s="727"/>
      <c r="P904" s="727"/>
      <c r="Q904" s="727"/>
    </row>
    <row r="905" ht="25.15" customHeight="true" x14ac:dyDescent="0.2">
      <c r="C905" s="1352"/>
      <c r="D905" s="1345"/>
      <c r="E905" s="727"/>
      <c r="F905" s="727"/>
      <c r="G905" s="727"/>
      <c r="H905" s="1345"/>
      <c r="I905" s="1345"/>
      <c r="J905" s="727"/>
      <c r="K905" s="727"/>
      <c r="L905" s="727"/>
      <c r="M905" s="1345"/>
      <c r="N905" s="1345"/>
      <c r="O905" s="727"/>
      <c r="P905" s="727"/>
      <c r="Q905" s="727"/>
    </row>
    <row r="906" ht="25.15" customHeight="true" x14ac:dyDescent="0.2">
      <c r="C906" s="1352"/>
      <c r="D906" s="1345"/>
      <c r="E906" s="727"/>
      <c r="F906" s="727"/>
      <c r="G906" s="727"/>
      <c r="H906" s="1345"/>
      <c r="I906" s="1345"/>
      <c r="J906" s="727"/>
      <c r="K906" s="727"/>
      <c r="L906" s="727"/>
      <c r="M906" s="1345"/>
      <c r="N906" s="1345"/>
      <c r="O906" s="727"/>
      <c r="P906" s="727"/>
      <c r="Q906" s="727"/>
    </row>
    <row r="907" ht="25.15" customHeight="true" x14ac:dyDescent="0.2">
      <c r="C907" s="1352"/>
      <c r="D907" s="1345"/>
      <c r="E907" s="727"/>
      <c r="F907" s="727"/>
      <c r="G907" s="727"/>
      <c r="H907" s="1345"/>
      <c r="I907" s="1345"/>
      <c r="J907" s="727"/>
      <c r="K907" s="727"/>
      <c r="L907" s="727"/>
      <c r="M907" s="1345"/>
      <c r="N907" s="1345"/>
      <c r="O907" s="727"/>
      <c r="P907" s="727"/>
      <c r="Q907" s="727"/>
    </row>
    <row r="908" ht="25.15" customHeight="true" x14ac:dyDescent="0.2">
      <c r="C908" s="1352"/>
      <c r="D908" s="1345"/>
      <c r="E908" s="727"/>
      <c r="F908" s="727"/>
      <c r="G908" s="727"/>
      <c r="H908" s="1345"/>
      <c r="I908" s="1345"/>
      <c r="J908" s="727"/>
      <c r="K908" s="727"/>
      <c r="L908" s="727"/>
      <c r="M908" s="1345"/>
      <c r="N908" s="1345"/>
      <c r="O908" s="727"/>
      <c r="P908" s="727"/>
      <c r="Q908" s="727"/>
    </row>
    <row r="909" ht="25.15" customHeight="true" x14ac:dyDescent="0.2">
      <c r="C909" s="1352"/>
      <c r="D909" s="1345"/>
      <c r="E909" s="727"/>
      <c r="F909" s="727"/>
      <c r="G909" s="727"/>
      <c r="H909" s="1345"/>
      <c r="I909" s="1345"/>
      <c r="J909" s="727"/>
      <c r="K909" s="727"/>
      <c r="L909" s="727"/>
      <c r="M909" s="1345"/>
      <c r="N909" s="1345"/>
      <c r="O909" s="727"/>
      <c r="P909" s="727"/>
      <c r="Q909" s="727"/>
    </row>
    <row r="910" ht="25.15" customHeight="true" x14ac:dyDescent="0.2">
      <c r="C910" s="1352"/>
      <c r="D910" s="1345"/>
      <c r="E910" s="727"/>
      <c r="F910" s="727"/>
      <c r="G910" s="727"/>
      <c r="H910" s="1345"/>
      <c r="I910" s="1345"/>
      <c r="J910" s="727"/>
      <c r="K910" s="727"/>
      <c r="L910" s="727"/>
      <c r="M910" s="1345"/>
      <c r="N910" s="1345"/>
      <c r="O910" s="727"/>
      <c r="P910" s="727"/>
      <c r="Q910" s="727"/>
    </row>
    <row r="911" ht="25.15" customHeight="true" x14ac:dyDescent="0.2">
      <c r="C911" s="1352"/>
      <c r="D911" s="1345"/>
      <c r="E911" s="727"/>
      <c r="F911" s="727"/>
      <c r="G911" s="727"/>
      <c r="H911" s="1345"/>
      <c r="I911" s="1345"/>
      <c r="J911" s="727"/>
      <c r="K911" s="727"/>
      <c r="L911" s="727"/>
      <c r="M911" s="1345"/>
      <c r="N911" s="1345"/>
      <c r="O911" s="727"/>
      <c r="P911" s="727"/>
      <c r="Q911" s="727"/>
    </row>
    <row r="912" ht="25.15" customHeight="true" x14ac:dyDescent="0.2">
      <c r="C912" s="1352"/>
      <c r="D912" s="1345"/>
      <c r="E912" s="727"/>
      <c r="F912" s="727"/>
      <c r="G912" s="727"/>
      <c r="H912" s="1345"/>
      <c r="I912" s="1345"/>
      <c r="J912" s="727"/>
      <c r="K912" s="727"/>
      <c r="L912" s="727"/>
      <c r="M912" s="1345"/>
      <c r="N912" s="1345"/>
      <c r="O912" s="727"/>
      <c r="P912" s="727"/>
      <c r="Q912" s="727"/>
    </row>
    <row r="913" ht="25.15" customHeight="true" x14ac:dyDescent="0.2">
      <c r="C913" s="1352"/>
      <c r="D913" s="1345"/>
      <c r="E913" s="727"/>
      <c r="F913" s="727"/>
      <c r="G913" s="727"/>
      <c r="H913" s="1345"/>
      <c r="I913" s="1345"/>
      <c r="J913" s="727"/>
      <c r="K913" s="727"/>
      <c r="L913" s="727"/>
      <c r="M913" s="1345"/>
      <c r="N913" s="1345"/>
      <c r="O913" s="727"/>
      <c r="P913" s="727"/>
      <c r="Q913" s="727"/>
    </row>
    <row r="914" ht="25.15" customHeight="true" x14ac:dyDescent="0.2">
      <c r="C914" s="1352"/>
      <c r="D914" s="1345"/>
      <c r="E914" s="727"/>
      <c r="F914" s="727"/>
      <c r="G914" s="727"/>
      <c r="H914" s="1345"/>
      <c r="I914" s="1345"/>
      <c r="J914" s="727"/>
      <c r="K914" s="727"/>
      <c r="L914" s="727"/>
      <c r="M914" s="1345"/>
      <c r="N914" s="1345"/>
      <c r="O914" s="727"/>
      <c r="P914" s="727"/>
      <c r="Q914" s="727"/>
    </row>
    <row r="915" ht="25.15" customHeight="true" x14ac:dyDescent="0.2">
      <c r="C915" s="1352"/>
      <c r="D915" s="1345"/>
      <c r="E915" s="727"/>
      <c r="F915" s="727"/>
      <c r="G915" s="727"/>
      <c r="H915" s="1345"/>
      <c r="I915" s="1345"/>
      <c r="J915" s="727"/>
      <c r="K915" s="727"/>
      <c r="L915" s="727"/>
      <c r="M915" s="1345"/>
      <c r="N915" s="1345"/>
      <c r="O915" s="727"/>
      <c r="P915" s="727"/>
      <c r="Q915" s="727"/>
    </row>
    <row r="916" ht="25.15" customHeight="true" x14ac:dyDescent="0.2">
      <c r="C916" s="1352"/>
      <c r="D916" s="1345"/>
      <c r="E916" s="727"/>
      <c r="F916" s="727"/>
      <c r="G916" s="727"/>
      <c r="H916" s="1345"/>
      <c r="I916" s="1345"/>
      <c r="J916" s="727"/>
      <c r="K916" s="727"/>
      <c r="L916" s="727"/>
      <c r="M916" s="1345"/>
      <c r="N916" s="1345"/>
      <c r="O916" s="727"/>
      <c r="P916" s="727"/>
      <c r="Q916" s="727"/>
    </row>
    <row r="917" ht="25.15" customHeight="true" x14ac:dyDescent="0.2">
      <c r="C917" s="1352"/>
      <c r="D917" s="1345"/>
      <c r="E917" s="727"/>
      <c r="F917" s="727"/>
      <c r="G917" s="727"/>
      <c r="H917" s="1345"/>
      <c r="I917" s="1345"/>
      <c r="J917" s="727"/>
      <c r="K917" s="727"/>
      <c r="L917" s="727"/>
      <c r="M917" s="1345"/>
      <c r="N917" s="1345"/>
      <c r="O917" s="727"/>
      <c r="P917" s="727"/>
      <c r="Q917" s="727"/>
    </row>
    <row r="918" ht="25.15" customHeight="true" x14ac:dyDescent="0.2">
      <c r="C918" s="1352"/>
      <c r="D918" s="1345"/>
      <c r="E918" s="727"/>
      <c r="F918" s="727"/>
      <c r="G918" s="727"/>
      <c r="H918" s="1345"/>
      <c r="I918" s="1345"/>
      <c r="J918" s="727"/>
      <c r="K918" s="727"/>
      <c r="L918" s="727"/>
      <c r="M918" s="1345"/>
      <c r="N918" s="1345"/>
      <c r="O918" s="727"/>
      <c r="P918" s="727"/>
      <c r="Q918" s="727"/>
    </row>
    <row r="919" ht="25.15" customHeight="true" x14ac:dyDescent="0.2">
      <c r="C919" s="1352"/>
      <c r="D919" s="1345"/>
      <c r="E919" s="727"/>
      <c r="F919" s="727"/>
      <c r="G919" s="727"/>
      <c r="H919" s="1345"/>
      <c r="I919" s="1345"/>
      <c r="J919" s="727"/>
      <c r="K919" s="727"/>
      <c r="L919" s="727"/>
      <c r="M919" s="1345"/>
      <c r="N919" s="1345"/>
      <c r="O919" s="727"/>
      <c r="P919" s="727"/>
      <c r="Q919" s="727"/>
    </row>
    <row r="920" ht="25.15" customHeight="true" x14ac:dyDescent="0.2">
      <c r="C920" s="1352"/>
      <c r="D920" s="1345"/>
      <c r="E920" s="727"/>
      <c r="F920" s="727"/>
      <c r="G920" s="727"/>
      <c r="H920" s="1345"/>
      <c r="I920" s="1345"/>
      <c r="J920" s="727"/>
      <c r="K920" s="727"/>
      <c r="L920" s="727"/>
      <c r="M920" s="1345"/>
      <c r="N920" s="1345"/>
      <c r="O920" s="727"/>
      <c r="P920" s="727"/>
      <c r="Q920" s="727"/>
    </row>
    <row r="921" ht="25.15" customHeight="true" x14ac:dyDescent="0.2">
      <c r="C921" s="1352"/>
      <c r="D921" s="1345"/>
      <c r="E921" s="727"/>
      <c r="F921" s="727"/>
      <c r="G921" s="727"/>
      <c r="H921" s="1345"/>
      <c r="I921" s="1345"/>
      <c r="J921" s="727"/>
      <c r="K921" s="727"/>
      <c r="L921" s="727"/>
      <c r="M921" s="1345"/>
      <c r="N921" s="1345"/>
      <c r="O921" s="727"/>
      <c r="P921" s="727"/>
      <c r="Q921" s="727"/>
    </row>
    <row r="922" ht="25.15" customHeight="true" x14ac:dyDescent="0.2">
      <c r="C922" s="1352"/>
      <c r="D922" s="1345"/>
      <c r="E922" s="727"/>
      <c r="F922" s="727"/>
      <c r="G922" s="727"/>
      <c r="H922" s="1345"/>
      <c r="I922" s="1345"/>
      <c r="J922" s="727"/>
      <c r="K922" s="727"/>
      <c r="L922" s="727"/>
      <c r="M922" s="1345"/>
      <c r="N922" s="1345"/>
      <c r="O922" s="727"/>
      <c r="P922" s="727"/>
      <c r="Q922" s="727"/>
    </row>
    <row r="923" ht="25.15" customHeight="true" x14ac:dyDescent="0.2">
      <c r="C923" s="1352"/>
      <c r="D923" s="1345"/>
      <c r="E923" s="727"/>
      <c r="F923" s="727"/>
      <c r="G923" s="727"/>
      <c r="H923" s="1345"/>
      <c r="I923" s="1345"/>
      <c r="J923" s="727"/>
      <c r="K923" s="727"/>
      <c r="L923" s="727"/>
      <c r="M923" s="1345"/>
      <c r="N923" s="1345"/>
      <c r="O923" s="727"/>
      <c r="P923" s="727"/>
      <c r="Q923" s="727"/>
    </row>
    <row r="924" ht="25.15" customHeight="true" x14ac:dyDescent="0.2">
      <c r="C924" s="1352"/>
      <c r="D924" s="1345"/>
      <c r="E924" s="727"/>
      <c r="F924" s="727"/>
      <c r="G924" s="727"/>
      <c r="H924" s="1345"/>
      <c r="I924" s="1345"/>
      <c r="J924" s="727"/>
      <c r="K924" s="727"/>
      <c r="L924" s="727"/>
      <c r="M924" s="1345"/>
      <c r="N924" s="1345"/>
      <c r="O924" s="727"/>
      <c r="P924" s="727"/>
      <c r="Q924" s="727"/>
    </row>
    <row r="925" ht="25.15" customHeight="true" x14ac:dyDescent="0.2">
      <c r="C925" s="1352"/>
      <c r="D925" s="1345"/>
      <c r="E925" s="727"/>
      <c r="F925" s="727"/>
      <c r="G925" s="727"/>
      <c r="H925" s="1345"/>
      <c r="I925" s="1345"/>
      <c r="J925" s="727"/>
      <c r="K925" s="727"/>
      <c r="L925" s="727"/>
      <c r="M925" s="1345"/>
      <c r="N925" s="1345"/>
      <c r="O925" s="727"/>
      <c r="P925" s="727"/>
      <c r="Q925" s="727"/>
    </row>
    <row r="926" ht="25.15" customHeight="true" x14ac:dyDescent="0.2">
      <c r="C926" s="1352"/>
      <c r="D926" s="1345"/>
      <c r="E926" s="727"/>
      <c r="F926" s="727"/>
      <c r="G926" s="727"/>
      <c r="H926" s="1345"/>
      <c r="I926" s="1345"/>
      <c r="J926" s="727"/>
      <c r="K926" s="727"/>
      <c r="L926" s="727"/>
      <c r="M926" s="1345"/>
      <c r="N926" s="1345"/>
      <c r="O926" s="727"/>
      <c r="P926" s="727"/>
      <c r="Q926" s="727"/>
    </row>
    <row r="927" ht="25.15" customHeight="true" x14ac:dyDescent="0.2">
      <c r="C927" s="1352"/>
      <c r="D927" s="1345"/>
      <c r="E927" s="727"/>
      <c r="F927" s="727"/>
      <c r="G927" s="727"/>
      <c r="H927" s="1345"/>
      <c r="I927" s="1345"/>
      <c r="J927" s="727"/>
      <c r="K927" s="727"/>
      <c r="L927" s="727"/>
      <c r="M927" s="1345"/>
      <c r="N927" s="1345"/>
      <c r="O927" s="727"/>
      <c r="P927" s="727"/>
      <c r="Q927" s="727"/>
    </row>
    <row r="928" ht="25.15" customHeight="true" x14ac:dyDescent="0.2">
      <c r="C928" s="1352"/>
      <c r="D928" s="1345"/>
      <c r="E928" s="727"/>
      <c r="F928" s="727"/>
      <c r="G928" s="727"/>
      <c r="H928" s="1345"/>
      <c r="I928" s="1345"/>
      <c r="J928" s="727"/>
      <c r="K928" s="727"/>
      <c r="L928" s="727"/>
      <c r="M928" s="1345"/>
      <c r="N928" s="1345"/>
      <c r="O928" s="727"/>
      <c r="P928" s="727"/>
      <c r="Q928" s="727"/>
    </row>
    <row r="929" ht="25.15" customHeight="true" x14ac:dyDescent="0.2">
      <c r="C929" s="1352"/>
      <c r="D929" s="1345"/>
      <c r="E929" s="727"/>
      <c r="F929" s="727"/>
      <c r="G929" s="727"/>
      <c r="H929" s="1345"/>
      <c r="I929" s="1345"/>
      <c r="J929" s="727"/>
      <c r="K929" s="727"/>
      <c r="L929" s="727"/>
      <c r="M929" s="1345"/>
      <c r="N929" s="1345"/>
      <c r="O929" s="727"/>
      <c r="P929" s="727"/>
      <c r="Q929" s="727"/>
    </row>
    <row r="930" ht="25.15" customHeight="true" x14ac:dyDescent="0.2">
      <c r="C930" s="1352"/>
      <c r="D930" s="1345"/>
      <c r="E930" s="727"/>
      <c r="F930" s="727"/>
      <c r="G930" s="727"/>
      <c r="H930" s="1345"/>
      <c r="I930" s="1345"/>
      <c r="J930" s="727"/>
      <c r="K930" s="727"/>
      <c r="L930" s="727"/>
      <c r="M930" s="1345"/>
      <c r="N930" s="1345"/>
      <c r="O930" s="727"/>
      <c r="P930" s="727"/>
      <c r="Q930" s="727"/>
    </row>
    <row r="931" ht="25.15" customHeight="true" x14ac:dyDescent="0.2">
      <c r="C931" s="1352"/>
      <c r="D931" s="1345"/>
      <c r="E931" s="727"/>
      <c r="F931" s="727"/>
      <c r="G931" s="727"/>
      <c r="H931" s="1345"/>
      <c r="I931" s="1345"/>
      <c r="J931" s="727"/>
      <c r="K931" s="727"/>
      <c r="L931" s="727"/>
      <c r="M931" s="1345"/>
      <c r="N931" s="1345"/>
      <c r="O931" s="727"/>
      <c r="P931" s="727"/>
      <c r="Q931" s="727"/>
    </row>
    <row r="932" ht="25.15" customHeight="true" x14ac:dyDescent="0.2">
      <c r="C932" s="1352"/>
      <c r="D932" s="1345"/>
      <c r="E932" s="727"/>
      <c r="F932" s="727"/>
      <c r="G932" s="727"/>
      <c r="H932" s="1345"/>
      <c r="I932" s="1345"/>
      <c r="J932" s="727"/>
      <c r="K932" s="727"/>
      <c r="L932" s="727"/>
      <c r="M932" s="1345"/>
      <c r="N932" s="1345"/>
      <c r="O932" s="727"/>
      <c r="P932" s="727"/>
      <c r="Q932" s="727"/>
    </row>
    <row r="933" ht="25.15" customHeight="true" x14ac:dyDescent="0.2">
      <c r="C933" s="1352"/>
      <c r="D933" s="1345"/>
      <c r="E933" s="727"/>
      <c r="F933" s="727"/>
      <c r="G933" s="727"/>
      <c r="H933" s="1345"/>
      <c r="I933" s="1345"/>
      <c r="J933" s="727"/>
      <c r="K933" s="727"/>
      <c r="L933" s="727"/>
      <c r="M933" s="1345"/>
      <c r="N933" s="1345"/>
      <c r="O933" s="727"/>
      <c r="P933" s="727"/>
      <c r="Q933" s="727"/>
    </row>
    <row r="934" ht="25.15" customHeight="true" x14ac:dyDescent="0.2">
      <c r="C934" s="1352"/>
      <c r="D934" s="1345"/>
      <c r="E934" s="727"/>
      <c r="F934" s="727"/>
      <c r="G934" s="727"/>
      <c r="H934" s="1345"/>
      <c r="I934" s="1345"/>
      <c r="J934" s="727"/>
      <c r="K934" s="727"/>
      <c r="L934" s="727"/>
      <c r="M934" s="1345"/>
      <c r="N934" s="1345"/>
      <c r="O934" s="727"/>
      <c r="P934" s="727"/>
      <c r="Q934" s="727"/>
    </row>
    <row r="935" ht="25.15" customHeight="true" x14ac:dyDescent="0.2">
      <c r="C935" s="1352"/>
      <c r="D935" s="1345"/>
      <c r="E935" s="727"/>
      <c r="F935" s="727"/>
      <c r="G935" s="727"/>
      <c r="H935" s="1345"/>
      <c r="I935" s="1345"/>
      <c r="J935" s="727"/>
      <c r="K935" s="727"/>
      <c r="L935" s="727"/>
      <c r="M935" s="1345"/>
      <c r="N935" s="1345"/>
      <c r="O935" s="727"/>
      <c r="P935" s="727"/>
      <c r="Q935" s="727"/>
    </row>
    <row r="936" ht="25.15" customHeight="true" x14ac:dyDescent="0.2">
      <c r="C936" s="1352"/>
      <c r="D936" s="1345"/>
      <c r="E936" s="727"/>
      <c r="F936" s="727"/>
      <c r="G936" s="727"/>
      <c r="H936" s="1345"/>
      <c r="I936" s="1345"/>
      <c r="J936" s="727"/>
      <c r="K936" s="727"/>
      <c r="L936" s="727"/>
      <c r="M936" s="1345"/>
      <c r="N936" s="1345"/>
      <c r="O936" s="727"/>
      <c r="P936" s="727"/>
      <c r="Q936" s="727"/>
    </row>
    <row r="937" ht="25.15" customHeight="true" x14ac:dyDescent="0.2">
      <c r="C937" s="1352"/>
      <c r="D937" s="1345"/>
      <c r="E937" s="727"/>
      <c r="F937" s="727"/>
      <c r="G937" s="727"/>
      <c r="H937" s="1345"/>
      <c r="I937" s="1345"/>
      <c r="J937" s="727"/>
      <c r="K937" s="727"/>
      <c r="L937" s="727"/>
      <c r="M937" s="1345"/>
      <c r="N937" s="1345"/>
      <c r="O937" s="727"/>
      <c r="P937" s="727"/>
      <c r="Q937" s="727"/>
    </row>
    <row r="938" ht="25.15" customHeight="true" x14ac:dyDescent="0.2">
      <c r="C938" s="1352"/>
      <c r="D938" s="1345"/>
      <c r="E938" s="727"/>
      <c r="F938" s="727"/>
      <c r="G938" s="727"/>
      <c r="H938" s="1345"/>
      <c r="I938" s="1345"/>
      <c r="J938" s="727"/>
      <c r="K938" s="727"/>
      <c r="L938" s="727"/>
      <c r="M938" s="1345"/>
      <c r="N938" s="1345"/>
      <c r="O938" s="727"/>
      <c r="P938" s="727"/>
      <c r="Q938" s="727"/>
    </row>
    <row r="939" ht="25.15" customHeight="true" x14ac:dyDescent="0.2">
      <c r="C939" s="1352"/>
      <c r="D939" s="1345"/>
      <c r="E939" s="727"/>
      <c r="F939" s="727"/>
      <c r="G939" s="727"/>
      <c r="H939" s="1345"/>
      <c r="I939" s="1345"/>
      <c r="J939" s="727"/>
      <c r="K939" s="727"/>
      <c r="L939" s="727"/>
      <c r="M939" s="1345"/>
      <c r="N939" s="1345"/>
      <c r="O939" s="727"/>
      <c r="P939" s="727"/>
      <c r="Q939" s="727"/>
    </row>
    <row r="940" ht="25.15" customHeight="true" x14ac:dyDescent="0.2">
      <c r="C940" s="1352"/>
      <c r="D940" s="1345"/>
      <c r="E940" s="727"/>
      <c r="F940" s="727"/>
      <c r="G940" s="727"/>
      <c r="H940" s="1345"/>
      <c r="I940" s="1345"/>
      <c r="J940" s="727"/>
      <c r="K940" s="727"/>
      <c r="L940" s="727"/>
      <c r="M940" s="1345"/>
      <c r="N940" s="1345"/>
      <c r="O940" s="727"/>
      <c r="P940" s="727"/>
      <c r="Q940" s="727"/>
    </row>
    <row r="941" ht="25.15" customHeight="true" x14ac:dyDescent="0.2">
      <c r="C941" s="1352"/>
      <c r="D941" s="1345"/>
      <c r="E941" s="727"/>
      <c r="F941" s="727"/>
      <c r="G941" s="727"/>
      <c r="H941" s="1345"/>
      <c r="I941" s="1345"/>
      <c r="J941" s="727"/>
      <c r="K941" s="727"/>
      <c r="L941" s="727"/>
      <c r="M941" s="1345"/>
      <c r="N941" s="1345"/>
      <c r="O941" s="727"/>
      <c r="P941" s="727"/>
      <c r="Q941" s="727"/>
    </row>
    <row r="942" ht="25.15" customHeight="true" x14ac:dyDescent="0.2">
      <c r="C942" s="1352"/>
      <c r="D942" s="1345"/>
      <c r="E942" s="727"/>
      <c r="F942" s="727"/>
      <c r="G942" s="727"/>
      <c r="H942" s="1345"/>
      <c r="I942" s="1345"/>
      <c r="J942" s="727"/>
      <c r="K942" s="727"/>
      <c r="L942" s="727"/>
      <c r="M942" s="1345"/>
      <c r="N942" s="1345"/>
      <c r="O942" s="727"/>
      <c r="P942" s="727"/>
      <c r="Q942" s="727"/>
    </row>
    <row r="943" ht="25.15" customHeight="true" x14ac:dyDescent="0.2">
      <c r="C943" s="1352"/>
      <c r="D943" s="1345"/>
      <c r="E943" s="727"/>
      <c r="F943" s="727"/>
      <c r="G943" s="727"/>
      <c r="H943" s="1345"/>
      <c r="I943" s="1345"/>
      <c r="J943" s="727"/>
      <c r="K943" s="727"/>
      <c r="L943" s="727"/>
      <c r="M943" s="1345"/>
      <c r="N943" s="1345"/>
      <c r="O943" s="727"/>
      <c r="P943" s="727"/>
      <c r="Q943" s="727"/>
    </row>
    <row r="944" ht="25.15" customHeight="true" x14ac:dyDescent="0.2">
      <c r="C944" s="1352"/>
      <c r="D944" s="1345"/>
      <c r="E944" s="727"/>
      <c r="F944" s="727"/>
      <c r="G944" s="727"/>
      <c r="H944" s="1345"/>
      <c r="I944" s="1345"/>
      <c r="J944" s="727"/>
      <c r="K944" s="727"/>
      <c r="L944" s="727"/>
      <c r="M944" s="1345"/>
      <c r="N944" s="1345"/>
      <c r="O944" s="727"/>
      <c r="P944" s="727"/>
      <c r="Q944" s="727"/>
    </row>
    <row r="945" ht="25.15" customHeight="true" x14ac:dyDescent="0.2">
      <c r="C945" s="1352"/>
      <c r="D945" s="1345"/>
      <c r="E945" s="727"/>
      <c r="F945" s="727"/>
      <c r="G945" s="727"/>
      <c r="H945" s="1345"/>
      <c r="I945" s="1345"/>
      <c r="J945" s="727"/>
      <c r="K945" s="727"/>
      <c r="L945" s="727"/>
      <c r="M945" s="1345"/>
      <c r="N945" s="1345"/>
      <c r="O945" s="727"/>
      <c r="P945" s="727"/>
      <c r="Q945" s="727"/>
    </row>
    <row r="946" ht="25.15" customHeight="true" x14ac:dyDescent="0.2">
      <c r="C946" s="1352"/>
      <c r="D946" s="1345"/>
      <c r="E946" s="727"/>
      <c r="F946" s="727"/>
      <c r="G946" s="727"/>
      <c r="H946" s="1345"/>
      <c r="I946" s="1345"/>
      <c r="J946" s="727"/>
      <c r="K946" s="727"/>
      <c r="L946" s="727"/>
      <c r="M946" s="1345"/>
      <c r="N946" s="1345"/>
      <c r="O946" s="727"/>
      <c r="P946" s="727"/>
      <c r="Q946" s="727"/>
    </row>
    <row r="947" ht="25.15" customHeight="true" x14ac:dyDescent="0.2">
      <c r="C947" s="1352"/>
      <c r="D947" s="1345"/>
      <c r="E947" s="727"/>
      <c r="F947" s="727"/>
      <c r="G947" s="727"/>
      <c r="H947" s="1345"/>
      <c r="I947" s="1345"/>
      <c r="J947" s="727"/>
      <c r="K947" s="727"/>
      <c r="L947" s="727"/>
      <c r="M947" s="1345"/>
      <c r="N947" s="1345"/>
      <c r="O947" s="727"/>
      <c r="P947" s="727"/>
      <c r="Q947" s="727"/>
    </row>
    <row r="948" ht="25.15" customHeight="true" x14ac:dyDescent="0.2">
      <c r="C948" s="1352"/>
      <c r="D948" s="1345"/>
      <c r="E948" s="727"/>
      <c r="F948" s="727"/>
      <c r="G948" s="727"/>
      <c r="H948" s="1345"/>
      <c r="I948" s="1345"/>
      <c r="J948" s="727"/>
      <c r="K948" s="727"/>
      <c r="L948" s="727"/>
      <c r="M948" s="1345"/>
      <c r="N948" s="1345"/>
      <c r="O948" s="727"/>
      <c r="P948" s="727"/>
      <c r="Q948" s="727"/>
    </row>
    <row r="949" ht="25.15" customHeight="true" x14ac:dyDescent="0.2">
      <c r="C949" s="1352"/>
      <c r="D949" s="1345"/>
      <c r="E949" s="727"/>
      <c r="F949" s="727"/>
      <c r="G949" s="727"/>
      <c r="H949" s="1345"/>
      <c r="I949" s="1345"/>
      <c r="J949" s="727"/>
      <c r="K949" s="727"/>
      <c r="L949" s="727"/>
      <c r="M949" s="1345"/>
      <c r="N949" s="1345"/>
      <c r="O949" s="727"/>
      <c r="P949" s="727"/>
      <c r="Q949" s="727"/>
    </row>
    <row r="950" ht="25.15" customHeight="true" x14ac:dyDescent="0.2">
      <c r="C950" s="1352"/>
      <c r="D950" s="1345"/>
      <c r="E950" s="727"/>
      <c r="F950" s="727"/>
      <c r="G950" s="727"/>
      <c r="H950" s="1345"/>
      <c r="I950" s="1345"/>
      <c r="J950" s="727"/>
      <c r="K950" s="727"/>
      <c r="L950" s="727"/>
      <c r="M950" s="1345"/>
      <c r="N950" s="1345"/>
      <c r="O950" s="727"/>
      <c r="P950" s="727"/>
      <c r="Q950" s="727"/>
    </row>
    <row r="951" ht="25.15" customHeight="true" x14ac:dyDescent="0.2">
      <c r="C951" s="1352"/>
      <c r="D951" s="1345"/>
      <c r="E951" s="727"/>
      <c r="F951" s="727"/>
      <c r="G951" s="727"/>
      <c r="H951" s="1345"/>
      <c r="I951" s="1345"/>
      <c r="J951" s="727"/>
      <c r="K951" s="727"/>
      <c r="L951" s="727"/>
      <c r="M951" s="1345"/>
      <c r="N951" s="1345"/>
      <c r="O951" s="727"/>
      <c r="P951" s="727"/>
      <c r="Q951" s="727"/>
    </row>
    <row r="952" ht="25.15" customHeight="true" x14ac:dyDescent="0.2">
      <c r="C952" s="1352"/>
      <c r="D952" s="1345"/>
      <c r="E952" s="727"/>
      <c r="F952" s="727"/>
      <c r="G952" s="727"/>
      <c r="H952" s="1345"/>
      <c r="I952" s="1345"/>
      <c r="J952" s="727"/>
      <c r="K952" s="727"/>
      <c r="L952" s="727"/>
      <c r="M952" s="1345"/>
      <c r="N952" s="1345"/>
      <c r="O952" s="727"/>
      <c r="P952" s="727"/>
      <c r="Q952" s="727"/>
    </row>
    <row r="953" ht="25.15" customHeight="true" x14ac:dyDescent="0.2">
      <c r="C953" s="1352"/>
      <c r="D953" s="1345"/>
      <c r="E953" s="727"/>
      <c r="F953" s="727"/>
      <c r="G953" s="727"/>
      <c r="H953" s="1345"/>
      <c r="I953" s="1345"/>
      <c r="J953" s="727"/>
      <c r="K953" s="727"/>
      <c r="L953" s="727"/>
      <c r="M953" s="1345"/>
      <c r="N953" s="1345"/>
      <c r="O953" s="727"/>
      <c r="P953" s="727"/>
      <c r="Q953" s="727"/>
    </row>
    <row r="954" ht="25.15" customHeight="true" x14ac:dyDescent="0.2">
      <c r="C954" s="1352"/>
      <c r="D954" s="1345"/>
      <c r="E954" s="727"/>
      <c r="F954" s="727"/>
      <c r="G954" s="727"/>
      <c r="H954" s="1345"/>
      <c r="I954" s="1345"/>
      <c r="J954" s="727"/>
      <c r="K954" s="727"/>
      <c r="L954" s="727"/>
      <c r="M954" s="1345"/>
      <c r="N954" s="1345"/>
      <c r="O954" s="727"/>
      <c r="P954" s="727"/>
      <c r="Q954" s="727"/>
    </row>
    <row r="955" ht="25.15" customHeight="true" x14ac:dyDescent="0.2">
      <c r="C955" s="1352"/>
      <c r="D955" s="1345"/>
      <c r="E955" s="727"/>
      <c r="F955" s="727"/>
      <c r="G955" s="727"/>
      <c r="H955" s="1345"/>
      <c r="I955" s="1345"/>
      <c r="J955" s="727"/>
      <c r="K955" s="727"/>
      <c r="L955" s="727"/>
      <c r="M955" s="1345"/>
      <c r="N955" s="1345"/>
      <c r="O955" s="727"/>
      <c r="P955" s="727"/>
      <c r="Q955" s="727"/>
    </row>
    <row r="956" ht="25.15" customHeight="true" x14ac:dyDescent="0.2">
      <c r="C956" s="1352"/>
      <c r="D956" s="1345"/>
      <c r="E956" s="727"/>
      <c r="F956" s="727"/>
      <c r="G956" s="727"/>
      <c r="H956" s="1345"/>
      <c r="I956" s="1345"/>
      <c r="J956" s="727"/>
      <c r="K956" s="727"/>
      <c r="L956" s="727"/>
      <c r="M956" s="1345"/>
      <c r="N956" s="1345"/>
      <c r="O956" s="727"/>
      <c r="P956" s="727"/>
      <c r="Q956" s="727"/>
    </row>
    <row r="957" ht="25.15" customHeight="true" x14ac:dyDescent="0.2">
      <c r="C957" s="1352"/>
      <c r="D957" s="1345"/>
      <c r="E957" s="727"/>
      <c r="F957" s="727"/>
      <c r="G957" s="727"/>
      <c r="H957" s="1345"/>
      <c r="I957" s="1345"/>
      <c r="J957" s="727"/>
      <c r="K957" s="727"/>
      <c r="L957" s="727"/>
      <c r="M957" s="1345"/>
      <c r="N957" s="1345"/>
      <c r="O957" s="727"/>
      <c r="P957" s="727"/>
      <c r="Q957" s="727"/>
    </row>
    <row r="958" ht="25.15" customHeight="true" x14ac:dyDescent="0.2">
      <c r="C958" s="1352"/>
      <c r="D958" s="1345"/>
      <c r="E958" s="727"/>
      <c r="F958" s="727"/>
      <c r="G958" s="727"/>
      <c r="H958" s="1345"/>
      <c r="I958" s="1345"/>
      <c r="J958" s="727"/>
      <c r="K958" s="727"/>
      <c r="L958" s="727"/>
      <c r="M958" s="1345"/>
      <c r="N958" s="1345"/>
      <c r="O958" s="727"/>
      <c r="P958" s="727"/>
      <c r="Q958" s="727"/>
    </row>
    <row r="959" ht="25.15" customHeight="true" x14ac:dyDescent="0.2">
      <c r="C959" s="1352"/>
      <c r="D959" s="1345"/>
      <c r="E959" s="727"/>
      <c r="F959" s="727"/>
      <c r="G959" s="727"/>
      <c r="H959" s="1345"/>
      <c r="I959" s="1345"/>
      <c r="J959" s="727"/>
      <c r="K959" s="727"/>
      <c r="L959" s="727"/>
      <c r="M959" s="1345"/>
      <c r="N959" s="1345"/>
      <c r="O959" s="727"/>
      <c r="P959" s="727"/>
      <c r="Q959" s="727"/>
    </row>
    <row r="960" ht="25.15" customHeight="true" x14ac:dyDescent="0.2">
      <c r="C960" s="1352"/>
      <c r="D960" s="1345"/>
      <c r="E960" s="727"/>
      <c r="F960" s="727"/>
      <c r="G960" s="727"/>
      <c r="H960" s="1345"/>
      <c r="I960" s="1345"/>
      <c r="J960" s="727"/>
      <c r="K960" s="727"/>
      <c r="L960" s="727"/>
      <c r="M960" s="1345"/>
      <c r="N960" s="1345"/>
      <c r="O960" s="727"/>
      <c r="P960" s="727"/>
      <c r="Q960" s="727"/>
    </row>
    <row r="961" ht="25.15" customHeight="true" x14ac:dyDescent="0.2">
      <c r="C961" s="1352"/>
      <c r="D961" s="1345"/>
      <c r="E961" s="727"/>
      <c r="F961" s="727"/>
      <c r="G961" s="727"/>
      <c r="H961" s="1345"/>
      <c r="I961" s="1345"/>
      <c r="J961" s="727"/>
      <c r="K961" s="727"/>
      <c r="L961" s="727"/>
      <c r="M961" s="1345"/>
      <c r="N961" s="1345"/>
      <c r="O961" s="727"/>
      <c r="P961" s="727"/>
      <c r="Q961" s="727"/>
    </row>
    <row r="962" ht="25.15" customHeight="true" x14ac:dyDescent="0.2">
      <c r="C962" s="1352"/>
      <c r="D962" s="1345"/>
      <c r="E962" s="727"/>
      <c r="F962" s="727"/>
      <c r="G962" s="727"/>
      <c r="H962" s="1345"/>
      <c r="I962" s="1345"/>
      <c r="J962" s="727"/>
      <c r="K962" s="727"/>
      <c r="L962" s="727"/>
      <c r="M962" s="1345"/>
      <c r="N962" s="1345"/>
      <c r="O962" s="727"/>
      <c r="P962" s="727"/>
      <c r="Q962" s="727"/>
    </row>
    <row r="963" ht="25.15" customHeight="true" x14ac:dyDescent="0.2">
      <c r="C963" s="1352"/>
      <c r="D963" s="1345"/>
      <c r="E963" s="727"/>
      <c r="F963" s="727"/>
      <c r="G963" s="727"/>
      <c r="H963" s="1345"/>
      <c r="I963" s="1345"/>
      <c r="J963" s="727"/>
      <c r="K963" s="727"/>
      <c r="L963" s="727"/>
      <c r="M963" s="1345"/>
      <c r="N963" s="1345"/>
      <c r="O963" s="727"/>
      <c r="P963" s="727"/>
      <c r="Q963" s="727"/>
    </row>
    <row r="964" ht="25.15" customHeight="true" x14ac:dyDescent="0.2">
      <c r="C964" s="1352"/>
      <c r="D964" s="1345"/>
      <c r="E964" s="727"/>
      <c r="F964" s="727"/>
      <c r="G964" s="727"/>
      <c r="H964" s="1345"/>
      <c r="I964" s="1345"/>
      <c r="J964" s="727"/>
      <c r="K964" s="727"/>
      <c r="L964" s="727"/>
      <c r="M964" s="1345"/>
      <c r="N964" s="1345"/>
      <c r="O964" s="727"/>
      <c r="P964" s="727"/>
      <c r="Q964" s="727"/>
    </row>
    <row r="965" ht="25.15" customHeight="true" x14ac:dyDescent="0.2">
      <c r="C965" s="1352"/>
      <c r="D965" s="1345"/>
      <c r="E965" s="727"/>
      <c r="F965" s="727"/>
      <c r="G965" s="727"/>
      <c r="H965" s="1345"/>
      <c r="I965" s="1345"/>
      <c r="J965" s="727"/>
      <c r="K965" s="727"/>
      <c r="L965" s="727"/>
      <c r="M965" s="1345"/>
      <c r="N965" s="1345"/>
      <c r="O965" s="727"/>
      <c r="P965" s="727"/>
      <c r="Q965" s="727"/>
    </row>
    <row r="966" ht="25.15" customHeight="true" x14ac:dyDescent="0.2">
      <c r="C966" s="1352"/>
      <c r="D966" s="1345"/>
      <c r="E966" s="727"/>
      <c r="F966" s="727"/>
      <c r="G966" s="727"/>
      <c r="H966" s="1345"/>
      <c r="I966" s="1345"/>
      <c r="J966" s="727"/>
      <c r="K966" s="727"/>
      <c r="L966" s="727"/>
      <c r="M966" s="1345"/>
      <c r="N966" s="1345"/>
      <c r="O966" s="727"/>
      <c r="P966" s="727"/>
      <c r="Q966" s="727"/>
    </row>
    <row r="967" ht="25.15" customHeight="true" x14ac:dyDescent="0.2">
      <c r="C967" s="1352"/>
      <c r="D967" s="1345"/>
      <c r="E967" s="727"/>
      <c r="F967" s="727"/>
      <c r="G967" s="727"/>
      <c r="H967" s="1345"/>
      <c r="I967" s="1345"/>
      <c r="J967" s="727"/>
      <c r="K967" s="727"/>
      <c r="L967" s="727"/>
      <c r="M967" s="1345"/>
      <c r="N967" s="1345"/>
      <c r="O967" s="727"/>
      <c r="P967" s="727"/>
      <c r="Q967" s="727"/>
    </row>
    <row r="968" ht="25.15" customHeight="true" x14ac:dyDescent="0.2">
      <c r="C968" s="1352"/>
      <c r="D968" s="1345"/>
      <c r="E968" s="727"/>
      <c r="F968" s="727"/>
      <c r="G968" s="727"/>
      <c r="H968" s="1345"/>
      <c r="I968" s="1345"/>
      <c r="J968" s="727"/>
      <c r="K968" s="727"/>
      <c r="L968" s="727"/>
      <c r="M968" s="1345"/>
      <c r="N968" s="1345"/>
      <c r="O968" s="727"/>
      <c r="P968" s="727"/>
      <c r="Q968" s="727"/>
    </row>
    <row r="969" ht="25.15" customHeight="true" x14ac:dyDescent="0.2">
      <c r="C969" s="1352"/>
      <c r="D969" s="1345"/>
      <c r="E969" s="727"/>
      <c r="F969" s="727"/>
      <c r="G969" s="727"/>
      <c r="H969" s="1345"/>
      <c r="I969" s="1345"/>
      <c r="J969" s="727"/>
      <c r="K969" s="727"/>
      <c r="L969" s="727"/>
      <c r="M969" s="1345"/>
      <c r="N969" s="1345"/>
      <c r="O969" s="727"/>
      <c r="P969" s="727"/>
      <c r="Q969" s="727"/>
    </row>
    <row r="970" ht="25.15" customHeight="true" x14ac:dyDescent="0.2">
      <c r="C970" s="1352"/>
      <c r="D970" s="1345"/>
      <c r="E970" s="727"/>
      <c r="F970" s="727"/>
      <c r="G970" s="727"/>
      <c r="H970" s="1345"/>
      <c r="I970" s="1345"/>
      <c r="J970" s="727"/>
      <c r="K970" s="727"/>
      <c r="L970" s="727"/>
      <c r="M970" s="1345"/>
      <c r="N970" s="1345"/>
      <c r="O970" s="727"/>
      <c r="P970" s="727"/>
      <c r="Q970" s="727"/>
    </row>
    <row r="971" ht="25.15" customHeight="true" x14ac:dyDescent="0.2">
      <c r="C971" s="1352"/>
      <c r="D971" s="1345"/>
      <c r="E971" s="727"/>
      <c r="F971" s="727"/>
      <c r="G971" s="727"/>
      <c r="H971" s="1345"/>
      <c r="I971" s="1345"/>
      <c r="J971" s="727"/>
      <c r="K971" s="727"/>
      <c r="L971" s="727"/>
      <c r="M971" s="1345"/>
      <c r="N971" s="1345"/>
      <c r="O971" s="727"/>
      <c r="P971" s="727"/>
      <c r="Q971" s="727"/>
    </row>
    <row r="972" ht="25.15" customHeight="true" x14ac:dyDescent="0.2">
      <c r="C972" s="1352"/>
      <c r="D972" s="1345"/>
      <c r="E972" s="727"/>
      <c r="F972" s="727"/>
      <c r="G972" s="727"/>
      <c r="H972" s="1345"/>
      <c r="I972" s="1345"/>
      <c r="J972" s="727"/>
      <c r="K972" s="727"/>
      <c r="L972" s="727"/>
      <c r="M972" s="1345"/>
      <c r="N972" s="1345"/>
      <c r="O972" s="727"/>
      <c r="P972" s="727"/>
      <c r="Q972" s="727"/>
    </row>
    <row r="973" ht="25.15" customHeight="true" x14ac:dyDescent="0.2">
      <c r="C973" s="1352"/>
      <c r="D973" s="1345"/>
      <c r="E973" s="727"/>
      <c r="F973" s="727"/>
      <c r="G973" s="727"/>
      <c r="H973" s="1345"/>
      <c r="I973" s="1345"/>
      <c r="J973" s="727"/>
      <c r="K973" s="727"/>
      <c r="L973" s="727"/>
      <c r="M973" s="1345"/>
      <c r="N973" s="1345"/>
      <c r="O973" s="727"/>
      <c r="P973" s="727"/>
      <c r="Q973" s="727"/>
    </row>
    <row r="974" ht="25.15" customHeight="true" x14ac:dyDescent="0.2">
      <c r="C974" s="1352"/>
      <c r="D974" s="1345"/>
      <c r="E974" s="727"/>
      <c r="F974" s="727"/>
      <c r="G974" s="727"/>
      <c r="H974" s="1345"/>
      <c r="I974" s="1345"/>
      <c r="J974" s="727"/>
      <c r="K974" s="727"/>
      <c r="L974" s="727"/>
      <c r="M974" s="1345"/>
      <c r="N974" s="1345"/>
      <c r="O974" s="727"/>
      <c r="P974" s="727"/>
      <c r="Q974" s="727"/>
    </row>
    <row r="975" ht="25.15" customHeight="true" x14ac:dyDescent="0.2">
      <c r="C975" s="1352"/>
      <c r="D975" s="1345"/>
      <c r="E975" s="727"/>
      <c r="F975" s="727"/>
      <c r="G975" s="727"/>
      <c r="H975" s="1345"/>
      <c r="I975" s="1345"/>
      <c r="J975" s="727"/>
      <c r="K975" s="727"/>
      <c r="L975" s="727"/>
      <c r="M975" s="1345"/>
      <c r="N975" s="1345"/>
      <c r="O975" s="727"/>
      <c r="P975" s="727"/>
      <c r="Q975" s="727"/>
    </row>
    <row r="976" ht="25.15" customHeight="true" x14ac:dyDescent="0.2">
      <c r="C976" s="1352"/>
      <c r="D976" s="1345"/>
      <c r="E976" s="727"/>
      <c r="F976" s="727"/>
      <c r="G976" s="727"/>
      <c r="H976" s="1345"/>
      <c r="I976" s="1345"/>
      <c r="J976" s="727"/>
      <c r="K976" s="727"/>
      <c r="L976" s="727"/>
      <c r="M976" s="1345"/>
      <c r="N976" s="1345"/>
      <c r="O976" s="727"/>
      <c r="P976" s="727"/>
      <c r="Q976" s="727"/>
    </row>
    <row r="977" ht="25.15" customHeight="true" x14ac:dyDescent="0.2">
      <c r="C977" s="1352"/>
      <c r="D977" s="1345"/>
      <c r="E977" s="727"/>
      <c r="F977" s="727"/>
      <c r="G977" s="727"/>
      <c r="H977" s="1345"/>
      <c r="I977" s="1345"/>
      <c r="J977" s="727"/>
      <c r="K977" s="727"/>
      <c r="L977" s="727"/>
      <c r="M977" s="1345"/>
      <c r="N977" s="1345"/>
      <c r="O977" s="727"/>
      <c r="P977" s="727"/>
      <c r="Q977" s="727"/>
    </row>
    <row r="978" ht="25.15" customHeight="true" x14ac:dyDescent="0.2">
      <c r="C978" s="1352"/>
      <c r="D978" s="1345"/>
      <c r="E978" s="727"/>
      <c r="F978" s="727"/>
      <c r="G978" s="727"/>
      <c r="H978" s="1345"/>
      <c r="I978" s="1345"/>
      <c r="J978" s="727"/>
      <c r="K978" s="727"/>
      <c r="L978" s="727"/>
      <c r="M978" s="1345"/>
      <c r="N978" s="1345"/>
      <c r="O978" s="727"/>
      <c r="P978" s="727"/>
      <c r="Q978" s="727"/>
    </row>
    <row r="979" ht="25.15" customHeight="true" x14ac:dyDescent="0.2">
      <c r="C979" s="1352"/>
      <c r="D979" s="1345"/>
      <c r="E979" s="727"/>
      <c r="F979" s="727"/>
      <c r="G979" s="727"/>
      <c r="H979" s="1345"/>
      <c r="I979" s="1345"/>
      <c r="J979" s="727"/>
      <c r="K979" s="727"/>
      <c r="L979" s="727"/>
      <c r="M979" s="1345"/>
      <c r="N979" s="1345"/>
      <c r="O979" s="727"/>
      <c r="P979" s="727"/>
      <c r="Q979" s="727"/>
    </row>
    <row r="980" ht="25.15" customHeight="true" x14ac:dyDescent="0.2">
      <c r="C980" s="1352"/>
      <c r="D980" s="1345"/>
      <c r="E980" s="727"/>
      <c r="F980" s="727"/>
      <c r="G980" s="727"/>
      <c r="H980" s="1345"/>
      <c r="I980" s="1345"/>
      <c r="J980" s="727"/>
      <c r="K980" s="727"/>
      <c r="L980" s="727"/>
      <c r="M980" s="1345"/>
      <c r="N980" s="1345"/>
      <c r="O980" s="727"/>
      <c r="P980" s="727"/>
      <c r="Q980" s="727"/>
    </row>
    <row r="981" ht="25.15" customHeight="true" x14ac:dyDescent="0.2">
      <c r="C981" s="1352"/>
      <c r="D981" s="1345"/>
      <c r="E981" s="727"/>
      <c r="F981" s="727"/>
      <c r="G981" s="727"/>
      <c r="H981" s="1345"/>
      <c r="I981" s="1345"/>
      <c r="J981" s="727"/>
      <c r="K981" s="727"/>
      <c r="L981" s="727"/>
      <c r="M981" s="1345"/>
      <c r="N981" s="1345"/>
      <c r="O981" s="727"/>
      <c r="P981" s="727"/>
      <c r="Q981" s="727"/>
    </row>
    <row r="982" ht="25.15" customHeight="true" x14ac:dyDescent="0.2">
      <c r="C982" s="1352"/>
      <c r="D982" s="1345"/>
      <c r="E982" s="727"/>
      <c r="F982" s="727"/>
      <c r="G982" s="727"/>
      <c r="H982" s="1345"/>
      <c r="I982" s="1345"/>
      <c r="J982" s="727"/>
      <c r="K982" s="727"/>
      <c r="L982" s="727"/>
      <c r="M982" s="1345"/>
      <c r="N982" s="1345"/>
      <c r="O982" s="727"/>
      <c r="P982" s="727"/>
      <c r="Q982" s="727"/>
    </row>
    <row r="983" ht="25.15" customHeight="true" x14ac:dyDescent="0.2">
      <c r="C983" s="1352"/>
      <c r="D983" s="1345"/>
      <c r="E983" s="727"/>
      <c r="F983" s="727"/>
      <c r="G983" s="727"/>
      <c r="H983" s="1345"/>
      <c r="I983" s="1345"/>
      <c r="J983" s="727"/>
      <c r="K983" s="727"/>
      <c r="L983" s="727"/>
      <c r="M983" s="1345"/>
      <c r="N983" s="1345"/>
      <c r="O983" s="727"/>
      <c r="P983" s="727"/>
      <c r="Q983" s="727"/>
    </row>
    <row r="984" ht="25.15" customHeight="true" x14ac:dyDescent="0.2">
      <c r="C984" s="1352"/>
      <c r="D984" s="1345"/>
      <c r="E984" s="727"/>
      <c r="F984" s="727"/>
      <c r="G984" s="727"/>
      <c r="H984" s="1345"/>
      <c r="I984" s="1345"/>
      <c r="J984" s="727"/>
      <c r="K984" s="727"/>
      <c r="L984" s="727"/>
      <c r="M984" s="1345"/>
      <c r="N984" s="1345"/>
      <c r="O984" s="727"/>
      <c r="P984" s="727"/>
      <c r="Q984" s="727"/>
    </row>
    <row r="985" ht="25.15" customHeight="true" x14ac:dyDescent="0.2">
      <c r="C985" s="1352"/>
      <c r="D985" s="1345"/>
      <c r="E985" s="727"/>
      <c r="F985" s="727"/>
      <c r="G985" s="727"/>
      <c r="H985" s="1345"/>
      <c r="I985" s="1345"/>
      <c r="J985" s="727"/>
      <c r="K985" s="727"/>
      <c r="L985" s="727"/>
      <c r="M985" s="1345"/>
      <c r="N985" s="1345"/>
      <c r="O985" s="727"/>
      <c r="P985" s="727"/>
      <c r="Q985" s="727"/>
    </row>
    <row r="986" ht="25.15" customHeight="true" x14ac:dyDescent="0.2">
      <c r="C986" s="1352"/>
      <c r="D986" s="1345"/>
      <c r="E986" s="727"/>
      <c r="F986" s="727"/>
      <c r="G986" s="727"/>
      <c r="H986" s="1345"/>
      <c r="I986" s="1345"/>
      <c r="J986" s="727"/>
      <c r="K986" s="727"/>
      <c r="L986" s="727"/>
      <c r="M986" s="1345"/>
      <c r="N986" s="1345"/>
      <c r="O986" s="727"/>
      <c r="P986" s="727"/>
      <c r="Q986" s="727"/>
    </row>
    <row r="987" ht="25.15" customHeight="true" x14ac:dyDescent="0.2">
      <c r="C987" s="1352"/>
      <c r="D987" s="1345"/>
      <c r="E987" s="727"/>
      <c r="F987" s="727"/>
      <c r="G987" s="727"/>
      <c r="H987" s="1345"/>
      <c r="I987" s="1345"/>
      <c r="J987" s="727"/>
      <c r="K987" s="727"/>
      <c r="L987" s="727"/>
      <c r="M987" s="1345"/>
      <c r="N987" s="1345"/>
      <c r="O987" s="727"/>
      <c r="P987" s="727"/>
      <c r="Q987" s="727"/>
    </row>
    <row r="988" ht="25.15" customHeight="true" x14ac:dyDescent="0.2">
      <c r="C988" s="1352"/>
      <c r="D988" s="1345"/>
      <c r="E988" s="727"/>
      <c r="F988" s="727"/>
      <c r="G988" s="727"/>
      <c r="H988" s="1345"/>
      <c r="I988" s="1345"/>
      <c r="J988" s="727"/>
      <c r="K988" s="727"/>
      <c r="L988" s="727"/>
      <c r="M988" s="1345"/>
      <c r="N988" s="1345"/>
      <c r="O988" s="727"/>
      <c r="P988" s="727"/>
      <c r="Q988" s="727"/>
    </row>
    <row r="989" ht="25.15" customHeight="true" x14ac:dyDescent="0.2">
      <c r="C989" s="1352"/>
      <c r="D989" s="1345"/>
      <c r="E989" s="727"/>
      <c r="F989" s="727"/>
      <c r="G989" s="727"/>
      <c r="H989" s="1345"/>
      <c r="I989" s="1345"/>
      <c r="J989" s="727"/>
      <c r="K989" s="727"/>
      <c r="L989" s="727"/>
      <c r="M989" s="1345"/>
      <c r="N989" s="1345"/>
      <c r="O989" s="727"/>
      <c r="P989" s="727"/>
      <c r="Q989" s="727"/>
    </row>
    <row r="990" ht="25.15" customHeight="true" x14ac:dyDescent="0.2">
      <c r="C990" s="1352"/>
      <c r="D990" s="1345"/>
      <c r="E990" s="727"/>
      <c r="F990" s="727"/>
      <c r="G990" s="727"/>
      <c r="H990" s="1345"/>
      <c r="I990" s="1345"/>
      <c r="J990" s="727"/>
      <c r="K990" s="727"/>
      <c r="L990" s="727"/>
      <c r="M990" s="1345"/>
      <c r="N990" s="1345"/>
      <c r="O990" s="727"/>
      <c r="P990" s="727"/>
      <c r="Q990" s="727"/>
    </row>
    <row r="991" ht="25.15" customHeight="true" x14ac:dyDescent="0.2">
      <c r="C991" s="1352"/>
      <c r="D991" s="1345"/>
      <c r="E991" s="727"/>
      <c r="F991" s="727"/>
      <c r="G991" s="727"/>
      <c r="H991" s="1345"/>
      <c r="I991" s="1345"/>
      <c r="J991" s="727"/>
      <c r="K991" s="727"/>
      <c r="L991" s="727"/>
      <c r="M991" s="1345"/>
      <c r="N991" s="1345"/>
      <c r="O991" s="727"/>
      <c r="P991" s="727"/>
      <c r="Q991" s="727"/>
    </row>
    <row r="992" ht="25.15" customHeight="true" x14ac:dyDescent="0.2">
      <c r="C992" s="1352"/>
      <c r="D992" s="1345"/>
      <c r="E992" s="727"/>
      <c r="F992" s="727"/>
      <c r="G992" s="727"/>
      <c r="H992" s="1345"/>
      <c r="I992" s="1345"/>
      <c r="J992" s="727"/>
      <c r="K992" s="727"/>
      <c r="L992" s="727"/>
      <c r="M992" s="1345"/>
      <c r="N992" s="1345"/>
      <c r="O992" s="727"/>
      <c r="P992" s="727"/>
      <c r="Q992" s="727"/>
    </row>
    <row r="993" ht="25.15" customHeight="true" x14ac:dyDescent="0.2">
      <c r="C993" s="1352"/>
      <c r="D993" s="1345"/>
      <c r="E993" s="727"/>
      <c r="F993" s="727"/>
      <c r="G993" s="727"/>
      <c r="H993" s="1345"/>
      <c r="I993" s="1345"/>
      <c r="J993" s="727"/>
      <c r="K993" s="727"/>
      <c r="L993" s="727"/>
      <c r="M993" s="1345"/>
      <c r="N993" s="1345"/>
      <c r="O993" s="727"/>
      <c r="P993" s="727"/>
      <c r="Q993" s="727"/>
    </row>
    <row r="994" ht="25.15" customHeight="true" x14ac:dyDescent="0.2">
      <c r="C994" s="1352"/>
      <c r="D994" s="1345"/>
      <c r="E994" s="727"/>
      <c r="F994" s="727"/>
      <c r="G994" s="727"/>
      <c r="H994" s="1345"/>
      <c r="I994" s="1345"/>
      <c r="J994" s="727"/>
      <c r="K994" s="727"/>
      <c r="L994" s="727"/>
      <c r="M994" s="1345"/>
      <c r="N994" s="1345"/>
      <c r="O994" s="727"/>
      <c r="P994" s="727"/>
      <c r="Q994" s="727"/>
    </row>
    <row r="995" ht="25.15" customHeight="true" x14ac:dyDescent="0.2">
      <c r="C995" s="1352"/>
      <c r="D995" s="1345"/>
      <c r="E995" s="727"/>
      <c r="F995" s="727"/>
      <c r="G995" s="727"/>
      <c r="H995" s="1345"/>
      <c r="I995" s="1345"/>
      <c r="J995" s="727"/>
      <c r="K995" s="727"/>
      <c r="L995" s="727"/>
      <c r="M995" s="1345"/>
      <c r="N995" s="1345"/>
      <c r="O995" s="727"/>
      <c r="P995" s="727"/>
      <c r="Q995" s="727"/>
    </row>
    <row r="996" ht="25.15" customHeight="true" x14ac:dyDescent="0.2">
      <c r="C996" s="1352"/>
      <c r="D996" s="1345"/>
      <c r="E996" s="727"/>
      <c r="F996" s="727"/>
      <c r="G996" s="727"/>
      <c r="H996" s="1345"/>
      <c r="I996" s="1345"/>
      <c r="J996" s="727"/>
      <c r="K996" s="727"/>
      <c r="L996" s="727"/>
      <c r="M996" s="1345"/>
      <c r="N996" s="1345"/>
      <c r="O996" s="727"/>
      <c r="P996" s="727"/>
      <c r="Q996" s="727"/>
    </row>
    <row r="997" ht="25.15" customHeight="true" x14ac:dyDescent="0.2">
      <c r="C997" s="1352"/>
      <c r="D997" s="1345"/>
      <c r="E997" s="727"/>
      <c r="F997" s="727"/>
      <c r="G997" s="727"/>
      <c r="H997" s="1345"/>
      <c r="I997" s="1345"/>
      <c r="J997" s="727"/>
      <c r="K997" s="727"/>
      <c r="L997" s="727"/>
      <c r="M997" s="1345"/>
      <c r="N997" s="1345"/>
      <c r="O997" s="727"/>
      <c r="P997" s="727"/>
      <c r="Q997" s="727"/>
    </row>
    <row r="998" ht="25.15" customHeight="true" x14ac:dyDescent="0.2">
      <c r="C998" s="1352"/>
      <c r="D998" s="1345"/>
      <c r="E998" s="727"/>
      <c r="F998" s="727"/>
      <c r="G998" s="727"/>
      <c r="H998" s="1345"/>
      <c r="I998" s="1345"/>
      <c r="J998" s="727"/>
      <c r="K998" s="727"/>
      <c r="L998" s="727"/>
      <c r="M998" s="1345"/>
      <c r="N998" s="1345"/>
      <c r="O998" s="727"/>
      <c r="P998" s="727"/>
      <c r="Q998" s="727"/>
    </row>
    <row r="999" ht="25.15" customHeight="true" x14ac:dyDescent="0.2">
      <c r="C999" s="1352"/>
      <c r="D999" s="1345"/>
      <c r="E999" s="727"/>
      <c r="F999" s="727"/>
      <c r="G999" s="727"/>
      <c r="H999" s="1345"/>
      <c r="I999" s="1345"/>
      <c r="J999" s="727"/>
      <c r="K999" s="727"/>
      <c r="L999" s="727"/>
      <c r="M999" s="1345"/>
      <c r="N999" s="1345"/>
      <c r="O999" s="727"/>
      <c r="P999" s="727"/>
      <c r="Q999" s="727"/>
    </row>
    <row r="1000" ht="25.15" customHeight="true" x14ac:dyDescent="0.2">
      <c r="C1000" s="1352"/>
      <c r="D1000" s="1345"/>
      <c r="E1000" s="727"/>
      <c r="F1000" s="727"/>
      <c r="G1000" s="727"/>
      <c r="H1000" s="1345"/>
      <c r="I1000" s="1345"/>
      <c r="J1000" s="727"/>
      <c r="K1000" s="727"/>
      <c r="L1000" s="727"/>
      <c r="M1000" s="1345"/>
      <c r="N1000" s="1345"/>
      <c r="O1000" s="727"/>
      <c r="P1000" s="727"/>
      <c r="Q1000" s="727"/>
    </row>
    <row r="1001" ht="25.15" customHeight="true" x14ac:dyDescent="0.2">
      <c r="C1001" s="1352"/>
      <c r="D1001" s="1345"/>
      <c r="E1001" s="727"/>
      <c r="F1001" s="727"/>
      <c r="G1001" s="727"/>
      <c r="H1001" s="1345"/>
      <c r="I1001" s="1345"/>
      <c r="J1001" s="727"/>
      <c r="K1001" s="727"/>
      <c r="L1001" s="727"/>
      <c r="M1001" s="1345"/>
      <c r="N1001" s="1345"/>
      <c r="O1001" s="727"/>
      <c r="P1001" s="727"/>
      <c r="Q1001" s="727"/>
    </row>
    <row r="1002" ht="25.15" customHeight="true" x14ac:dyDescent="0.2">
      <c r="C1002" s="1352"/>
      <c r="D1002" s="1345"/>
      <c r="E1002" s="727"/>
      <c r="F1002" s="727"/>
      <c r="G1002" s="727"/>
      <c r="H1002" s="1345"/>
      <c r="I1002" s="1345"/>
      <c r="J1002" s="727"/>
      <c r="K1002" s="727"/>
      <c r="L1002" s="727"/>
      <c r="M1002" s="1345"/>
      <c r="N1002" s="1345"/>
      <c r="O1002" s="727"/>
      <c r="P1002" s="727"/>
      <c r="Q1002" s="727"/>
    </row>
    <row r="1003" ht="25.15" customHeight="true" x14ac:dyDescent="0.2">
      <c r="C1003" s="1352"/>
      <c r="D1003" s="1345"/>
      <c r="E1003" s="727"/>
      <c r="F1003" s="727"/>
      <c r="G1003" s="727"/>
      <c r="H1003" s="1345"/>
      <c r="I1003" s="1345"/>
      <c r="J1003" s="727"/>
      <c r="K1003" s="727"/>
      <c r="L1003" s="727"/>
      <c r="M1003" s="1345"/>
      <c r="N1003" s="1345"/>
      <c r="O1003" s="727"/>
      <c r="P1003" s="727"/>
      <c r="Q1003" s="727"/>
    </row>
    <row r="1004" ht="25.15" customHeight="true" x14ac:dyDescent="0.2">
      <c r="C1004" s="1352"/>
      <c r="D1004" s="1345"/>
      <c r="E1004" s="727"/>
      <c r="F1004" s="727"/>
      <c r="G1004" s="727"/>
      <c r="H1004" s="1345"/>
      <c r="I1004" s="1345"/>
      <c r="J1004" s="727"/>
      <c r="K1004" s="727"/>
      <c r="L1004" s="727"/>
      <c r="M1004" s="1345"/>
      <c r="N1004" s="1345"/>
      <c r="O1004" s="727"/>
      <c r="P1004" s="727"/>
      <c r="Q1004" s="727"/>
    </row>
    <row r="1005" ht="25.15" customHeight="true" x14ac:dyDescent="0.2">
      <c r="C1005" s="1352"/>
      <c r="D1005" s="1345"/>
      <c r="E1005" s="727"/>
      <c r="F1005" s="727"/>
      <c r="G1005" s="727"/>
      <c r="H1005" s="1345"/>
      <c r="I1005" s="1345"/>
      <c r="J1005" s="727"/>
      <c r="K1005" s="727"/>
      <c r="L1005" s="727"/>
      <c r="M1005" s="1345"/>
      <c r="N1005" s="1345"/>
      <c r="O1005" s="727"/>
      <c r="P1005" s="727"/>
      <c r="Q1005" s="727"/>
    </row>
    <row r="1006" ht="25.15" customHeight="true" x14ac:dyDescent="0.2">
      <c r="C1006" s="1352"/>
      <c r="D1006" s="1345"/>
      <c r="E1006" s="727"/>
      <c r="F1006" s="727"/>
      <c r="G1006" s="727"/>
      <c r="H1006" s="1345"/>
      <c r="I1006" s="1345"/>
      <c r="J1006" s="727"/>
      <c r="K1006" s="727"/>
      <c r="L1006" s="727"/>
      <c r="M1006" s="1345"/>
      <c r="N1006" s="1345"/>
      <c r="O1006" s="727"/>
      <c r="P1006" s="727"/>
      <c r="Q1006" s="727"/>
    </row>
    <row r="1007" ht="25.15" customHeight="true" x14ac:dyDescent="0.2">
      <c r="C1007" s="1352"/>
      <c r="D1007" s="1345"/>
      <c r="E1007" s="727"/>
      <c r="F1007" s="727"/>
      <c r="G1007" s="727"/>
      <c r="H1007" s="1345"/>
      <c r="I1007" s="1345"/>
      <c r="J1007" s="727"/>
      <c r="K1007" s="727"/>
      <c r="L1007" s="727"/>
      <c r="M1007" s="1345"/>
      <c r="N1007" s="1345"/>
      <c r="O1007" s="727"/>
      <c r="P1007" s="727"/>
      <c r="Q1007" s="727"/>
    </row>
    <row r="1008" ht="25.15" customHeight="true" x14ac:dyDescent="0.2">
      <c r="C1008" s="1352"/>
      <c r="D1008" s="1345"/>
      <c r="E1008" s="727"/>
      <c r="F1008" s="727"/>
      <c r="G1008" s="727"/>
      <c r="H1008" s="1345"/>
      <c r="I1008" s="1345"/>
      <c r="J1008" s="727"/>
      <c r="K1008" s="727"/>
      <c r="L1008" s="727"/>
      <c r="M1008" s="1345"/>
      <c r="N1008" s="1345"/>
      <c r="O1008" s="727"/>
      <c r="P1008" s="727"/>
      <c r="Q1008" s="727"/>
    </row>
    <row r="1009" ht="25.15" customHeight="true" x14ac:dyDescent="0.2">
      <c r="C1009" s="1352"/>
      <c r="D1009" s="1345"/>
      <c r="E1009" s="727"/>
      <c r="F1009" s="727"/>
      <c r="G1009" s="727"/>
      <c r="H1009" s="1345"/>
      <c r="I1009" s="1345"/>
      <c r="J1009" s="727"/>
      <c r="K1009" s="727"/>
      <c r="L1009" s="727"/>
      <c r="M1009" s="1345"/>
      <c r="N1009" s="1345"/>
      <c r="O1009" s="727"/>
      <c r="P1009" s="727"/>
      <c r="Q1009" s="727"/>
    </row>
    <row r="1010" ht="25.15" customHeight="true" x14ac:dyDescent="0.2">
      <c r="C1010" s="1352"/>
      <c r="D1010" s="1345"/>
      <c r="E1010" s="727"/>
      <c r="F1010" s="727"/>
      <c r="G1010" s="727"/>
      <c r="H1010" s="1345"/>
      <c r="I1010" s="1345"/>
      <c r="J1010" s="727"/>
      <c r="K1010" s="727"/>
      <c r="L1010" s="727"/>
      <c r="M1010" s="1345"/>
      <c r="N1010" s="1345"/>
      <c r="O1010" s="727"/>
      <c r="P1010" s="727"/>
      <c r="Q1010" s="727"/>
    </row>
    <row r="1011" ht="25.15" customHeight="true" x14ac:dyDescent="0.2">
      <c r="C1011" s="1352"/>
      <c r="D1011" s="1345"/>
      <c r="E1011" s="727"/>
      <c r="F1011" s="727"/>
      <c r="G1011" s="727"/>
      <c r="H1011" s="1345"/>
      <c r="I1011" s="1345"/>
      <c r="J1011" s="727"/>
      <c r="K1011" s="727"/>
      <c r="L1011" s="727"/>
      <c r="M1011" s="1345"/>
      <c r="N1011" s="1345"/>
      <c r="O1011" s="727"/>
      <c r="P1011" s="727"/>
      <c r="Q1011" s="727"/>
    </row>
    <row r="1012" ht="25.15" customHeight="true" x14ac:dyDescent="0.2">
      <c r="C1012" s="1352"/>
      <c r="D1012" s="1345"/>
      <c r="E1012" s="727"/>
      <c r="F1012" s="727"/>
      <c r="G1012" s="727"/>
      <c r="H1012" s="1345"/>
      <c r="I1012" s="1345"/>
      <c r="J1012" s="727"/>
      <c r="K1012" s="727"/>
      <c r="L1012" s="727"/>
      <c r="M1012" s="1345"/>
      <c r="N1012" s="1345"/>
      <c r="O1012" s="727"/>
      <c r="P1012" s="727"/>
      <c r="Q1012" s="727"/>
    </row>
    <row r="1013" ht="25.15" customHeight="true" x14ac:dyDescent="0.2">
      <c r="C1013" s="1352"/>
      <c r="D1013" s="1345"/>
      <c r="E1013" s="727"/>
      <c r="F1013" s="727"/>
      <c r="G1013" s="727"/>
      <c r="H1013" s="1345"/>
      <c r="I1013" s="1345"/>
      <c r="J1013" s="727"/>
      <c r="K1013" s="727"/>
      <c r="L1013" s="727"/>
      <c r="M1013" s="1345"/>
      <c r="N1013" s="1345"/>
      <c r="O1013" s="727"/>
      <c r="P1013" s="727"/>
      <c r="Q1013" s="727"/>
    </row>
    <row r="1014" ht="25.15" customHeight="true" x14ac:dyDescent="0.2">
      <c r="C1014" s="1352"/>
      <c r="D1014" s="1345"/>
      <c r="E1014" s="727"/>
      <c r="F1014" s="727"/>
      <c r="G1014" s="727"/>
      <c r="H1014" s="1345"/>
      <c r="I1014" s="1345"/>
      <c r="J1014" s="727"/>
      <c r="K1014" s="727"/>
      <c r="L1014" s="727"/>
      <c r="M1014" s="1345"/>
      <c r="N1014" s="1345"/>
      <c r="O1014" s="727"/>
      <c r="P1014" s="727"/>
      <c r="Q1014" s="727"/>
    </row>
    <row r="1015" ht="25.15" customHeight="true" x14ac:dyDescent="0.2">
      <c r="C1015" s="1352"/>
      <c r="D1015" s="1345"/>
      <c r="E1015" s="727"/>
      <c r="F1015" s="727"/>
      <c r="G1015" s="727"/>
      <c r="H1015" s="1345"/>
      <c r="I1015" s="1345"/>
      <c r="J1015" s="727"/>
      <c r="K1015" s="727"/>
      <c r="L1015" s="727"/>
      <c r="M1015" s="1345"/>
      <c r="N1015" s="1345"/>
      <c r="O1015" s="727"/>
      <c r="P1015" s="727"/>
      <c r="Q1015" s="727"/>
    </row>
    <row r="1016" ht="25.15" customHeight="true" x14ac:dyDescent="0.2">
      <c r="C1016" s="1352"/>
      <c r="D1016" s="1345"/>
      <c r="E1016" s="727"/>
      <c r="F1016" s="727"/>
      <c r="G1016" s="727"/>
      <c r="H1016" s="1345"/>
      <c r="I1016" s="1345"/>
      <c r="J1016" s="727"/>
      <c r="K1016" s="727"/>
      <c r="L1016" s="727"/>
      <c r="M1016" s="1345"/>
      <c r="N1016" s="1345"/>
      <c r="O1016" s="727"/>
      <c r="P1016" s="727"/>
      <c r="Q1016" s="727"/>
    </row>
    <row r="1017" ht="25.15" customHeight="true" x14ac:dyDescent="0.2">
      <c r="C1017" s="1352"/>
      <c r="D1017" s="1345"/>
      <c r="E1017" s="727"/>
      <c r="F1017" s="727"/>
      <c r="G1017" s="727"/>
      <c r="H1017" s="1345"/>
      <c r="I1017" s="1345"/>
      <c r="J1017" s="727"/>
      <c r="K1017" s="727"/>
      <c r="L1017" s="727"/>
      <c r="M1017" s="1345"/>
      <c r="N1017" s="1345"/>
      <c r="O1017" s="727"/>
      <c r="P1017" s="727"/>
      <c r="Q1017" s="727"/>
    </row>
    <row r="1018" ht="25.15" customHeight="true" x14ac:dyDescent="0.2">
      <c r="C1018" s="1352"/>
      <c r="D1018" s="1345"/>
      <c r="E1018" s="727"/>
      <c r="F1018" s="727"/>
      <c r="G1018" s="727"/>
      <c r="H1018" s="1345"/>
      <c r="I1018" s="1345"/>
      <c r="J1018" s="727"/>
      <c r="K1018" s="727"/>
      <c r="L1018" s="727"/>
      <c r="M1018" s="1345"/>
      <c r="N1018" s="1345"/>
      <c r="O1018" s="727"/>
      <c r="P1018" s="727"/>
      <c r="Q1018" s="727"/>
    </row>
    <row r="1019" ht="25.15" customHeight="true" x14ac:dyDescent="0.2">
      <c r="C1019" s="1352"/>
      <c r="D1019" s="1345"/>
      <c r="E1019" s="727"/>
      <c r="F1019" s="727"/>
      <c r="G1019" s="727"/>
      <c r="H1019" s="1345"/>
      <c r="I1019" s="1345"/>
      <c r="J1019" s="727"/>
      <c r="K1019" s="727"/>
      <c r="L1019" s="727"/>
      <c r="M1019" s="1345"/>
      <c r="N1019" s="1345"/>
      <c r="O1019" s="727"/>
      <c r="P1019" s="727"/>
      <c r="Q1019" s="727"/>
    </row>
    <row r="1020" ht="25.15" customHeight="true" x14ac:dyDescent="0.2">
      <c r="C1020" s="1352"/>
      <c r="D1020" s="1345"/>
      <c r="E1020" s="727"/>
      <c r="F1020" s="727"/>
      <c r="G1020" s="727"/>
      <c r="H1020" s="1345"/>
      <c r="I1020" s="1345"/>
      <c r="J1020" s="727"/>
      <c r="K1020" s="727"/>
      <c r="L1020" s="727"/>
      <c r="M1020" s="1345"/>
      <c r="N1020" s="1345"/>
      <c r="O1020" s="727"/>
      <c r="P1020" s="727"/>
      <c r="Q1020" s="727"/>
    </row>
    <row r="1021" ht="25.15" customHeight="true" x14ac:dyDescent="0.2">
      <c r="C1021" s="1352"/>
      <c r="D1021" s="1345"/>
      <c r="E1021" s="727"/>
      <c r="F1021" s="727"/>
      <c r="G1021" s="727"/>
      <c r="H1021" s="1345"/>
      <c r="I1021" s="1345"/>
      <c r="J1021" s="727"/>
      <c r="K1021" s="727"/>
      <c r="L1021" s="727"/>
      <c r="M1021" s="1345"/>
      <c r="N1021" s="1345"/>
      <c r="O1021" s="727"/>
      <c r="P1021" s="727"/>
      <c r="Q1021" s="727"/>
    </row>
    <row r="1022" ht="25.15" customHeight="true" x14ac:dyDescent="0.2">
      <c r="C1022" s="1352"/>
      <c r="D1022" s="1345"/>
      <c r="E1022" s="727"/>
      <c r="F1022" s="727"/>
      <c r="G1022" s="727"/>
      <c r="H1022" s="1345"/>
      <c r="I1022" s="1345"/>
      <c r="J1022" s="727"/>
      <c r="K1022" s="727"/>
      <c r="L1022" s="727"/>
      <c r="M1022" s="1345"/>
      <c r="N1022" s="1345"/>
      <c r="O1022" s="727"/>
      <c r="P1022" s="727"/>
      <c r="Q1022" s="727"/>
    </row>
    <row r="1023" ht="25.15" customHeight="true" x14ac:dyDescent="0.2">
      <c r="C1023" s="1352"/>
      <c r="D1023" s="1345"/>
      <c r="E1023" s="727"/>
      <c r="F1023" s="727"/>
      <c r="G1023" s="727"/>
      <c r="H1023" s="1345"/>
      <c r="I1023" s="1345"/>
      <c r="J1023" s="727"/>
      <c r="K1023" s="727"/>
      <c r="L1023" s="727"/>
      <c r="M1023" s="1345"/>
      <c r="N1023" s="1345"/>
      <c r="O1023" s="727"/>
      <c r="P1023" s="727"/>
      <c r="Q1023" s="727"/>
    </row>
    <row r="1024" ht="25.15" customHeight="true" x14ac:dyDescent="0.2">
      <c r="C1024" s="1352"/>
      <c r="D1024" s="1345"/>
      <c r="E1024" s="727"/>
      <c r="F1024" s="727"/>
      <c r="G1024" s="727"/>
      <c r="H1024" s="1345"/>
      <c r="I1024" s="1345"/>
      <c r="J1024" s="727"/>
      <c r="K1024" s="727"/>
      <c r="L1024" s="727"/>
      <c r="M1024" s="1345"/>
      <c r="N1024" s="1345"/>
      <c r="O1024" s="727"/>
      <c r="P1024" s="727"/>
      <c r="Q1024" s="727"/>
    </row>
    <row r="1025" customFormat="true" ht="15.95" customHeight="true" x14ac:dyDescent="0.2">
      <c r="A1025" s="1298" t="s">
        <v>290</v>
      </c>
      <c r="B1025" s="1299"/>
      <c r="C1025" s="1300"/>
      <c r="D1025" s="409"/>
      <c r="E1025" s="260"/>
      <c r="F1025" s="260"/>
      <c r="G1025" s="409"/>
      <c r="V1025" s="245"/>
      <c r="W1025" s="247"/>
      <c r="X1025" s="247"/>
      <c r="Y1025" s="247"/>
      <c r="Z1025" s="247"/>
      <c r="AA1025" s="247"/>
      <c r="AB1025" s="247"/>
      <c r="AC1025" s="247"/>
      <c r="AD1025" s="247"/>
      <c r="AE1025" s="247"/>
      <c r="AF1025" s="247"/>
      <c r="AG1025" s="247"/>
      <c r="AH1025" s="247"/>
      <c r="AI1025" s="247"/>
      <c r="AJ1025" s="247"/>
      <c r="AK1025" s="247"/>
      <c r="AL1025" s="247"/>
      <c r="AM1025" s="247"/>
      <c r="AN1025" s="247"/>
      <c r="AO1025" s="247"/>
      <c r="AP1025" s="247"/>
      <c r="AQ1025" s="247"/>
      <c r="AR1025" s="247"/>
      <c r="AS1025" s="247"/>
      <c r="AT1025" s="247"/>
      <c r="AU1025" s="247"/>
      <c r="AV1025" s="247"/>
      <c r="AW1025" s="247"/>
      <c r="AX1025" s="247"/>
      <c r="AY1025" s="247"/>
      <c r="AZ1025" s="247"/>
      <c r="BA1025" s="245"/>
      <c r="BB1025" s="409"/>
      <c r="BV1025" s="245"/>
      <c r="BW1025" s="247"/>
      <c r="BX1025" s="247"/>
      <c r="BY1025" s="247"/>
      <c r="BZ1025" s="247"/>
      <c r="CA1025" s="247"/>
      <c r="CB1025" s="247"/>
      <c r="CC1025" s="247"/>
      <c r="CD1025" s="247"/>
      <c r="CE1025" s="247"/>
      <c r="CF1025" s="247"/>
      <c r="CG1025" s="247"/>
      <c r="CH1025" s="247"/>
      <c r="CI1025" s="247"/>
      <c r="CJ1025" s="247"/>
      <c r="CK1025" s="247"/>
      <c r="CL1025" s="247"/>
      <c r="CM1025" s="247"/>
      <c r="CN1025" s="247"/>
      <c r="CO1025" s="247"/>
      <c r="CP1025" s="247"/>
      <c r="CQ1025" s="247"/>
      <c r="CR1025" s="247"/>
      <c r="CS1025" s="247"/>
      <c r="CT1025" s="247"/>
      <c r="CU1025" s="247"/>
      <c r="CV1025" s="247"/>
      <c r="CW1025" s="247"/>
      <c r="CX1025" s="247"/>
      <c r="CY1025" s="247"/>
      <c r="CZ1025" s="247"/>
    </row>
    <row r="1026" customFormat="true" ht="15.95" customHeight="true" x14ac:dyDescent="0.2">
      <c r="A1026" s="1301" t="s">
        <v>291</v>
      </c>
      <c r="B1026" s="1302"/>
      <c r="C1026" s="1049" t="s">
        <v>292</v>
      </c>
      <c r="D1026" s="409"/>
      <c r="E1026" s="260"/>
      <c r="F1026" s="260"/>
      <c r="G1026" s="409"/>
      <c r="V1026" s="245"/>
      <c r="W1026" s="247"/>
      <c r="X1026" s="247"/>
      <c r="Y1026" s="247"/>
      <c r="Z1026" s="247"/>
      <c r="AA1026" s="247"/>
      <c r="AB1026" s="247"/>
      <c r="AC1026" s="247"/>
      <c r="AD1026" s="247"/>
      <c r="AE1026" s="247"/>
      <c r="AF1026" s="247"/>
      <c r="AG1026" s="247"/>
      <c r="AH1026" s="247"/>
      <c r="AI1026" s="247"/>
      <c r="AJ1026" s="247"/>
      <c r="AK1026" s="247"/>
      <c r="AL1026" s="247"/>
      <c r="AM1026" s="247"/>
      <c r="AN1026" s="247"/>
      <c r="AO1026" s="247"/>
      <c r="AP1026" s="247"/>
      <c r="AQ1026" s="247"/>
      <c r="AR1026" s="247"/>
      <c r="AS1026" s="247"/>
      <c r="AT1026" s="247"/>
      <c r="AU1026" s="247"/>
      <c r="AV1026" s="247"/>
      <c r="AW1026" s="247"/>
      <c r="AX1026" s="247"/>
      <c r="AY1026" s="247"/>
      <c r="AZ1026" s="247"/>
      <c r="BA1026" s="245"/>
      <c r="BB1026" s="409"/>
      <c r="BV1026" s="245"/>
      <c r="BW1026" s="247"/>
      <c r="BX1026" s="247"/>
      <c r="BY1026" s="247"/>
      <c r="BZ1026" s="247"/>
      <c r="CA1026" s="247"/>
      <c r="CB1026" s="247"/>
      <c r="CC1026" s="247"/>
      <c r="CD1026" s="247"/>
      <c r="CE1026" s="247"/>
      <c r="CF1026" s="247"/>
      <c r="CG1026" s="247"/>
      <c r="CH1026" s="247"/>
      <c r="CI1026" s="247"/>
      <c r="CJ1026" s="247"/>
      <c r="CK1026" s="247"/>
      <c r="CL1026" s="247"/>
      <c r="CM1026" s="247"/>
      <c r="CN1026" s="247"/>
      <c r="CO1026" s="247"/>
      <c r="CP1026" s="247"/>
      <c r="CQ1026" s="247"/>
      <c r="CR1026" s="247"/>
      <c r="CS1026" s="247"/>
      <c r="CT1026" s="247"/>
      <c r="CU1026" s="247"/>
      <c r="CV1026" s="247"/>
      <c r="CW1026" s="247"/>
      <c r="CX1026" s="247"/>
      <c r="CY1026" s="247"/>
      <c r="CZ1026" s="247"/>
    </row>
    <row r="1027" customFormat="true" ht="15.95" hidden="true" customHeight="true" x14ac:dyDescent="0.2">
      <c r="A1027" s="1050" t="s">
        <v>293</v>
      </c>
      <c r="B1027" s="1051" t="s">
        <v>191</v>
      </c>
      <c r="C1027" s="1052">
        <v>2498</v>
      </c>
      <c r="D1027" s="409"/>
      <c r="E1027" s="260"/>
      <c r="F1027" s="260"/>
      <c r="G1027" s="409"/>
      <c r="V1027" s="245"/>
      <c r="W1027" s="247"/>
      <c r="X1027" s="247"/>
      <c r="Y1027" s="247"/>
      <c r="Z1027" s="247"/>
      <c r="AA1027" s="247"/>
      <c r="AB1027" s="247"/>
      <c r="AC1027" s="247"/>
      <c r="AD1027" s="247"/>
      <c r="AE1027" s="247"/>
      <c r="AF1027" s="247"/>
      <c r="AG1027" s="247"/>
      <c r="AH1027" s="247"/>
      <c r="AI1027" s="247"/>
      <c r="AJ1027" s="247"/>
      <c r="AK1027" s="247"/>
      <c r="AL1027" s="247"/>
      <c r="AM1027" s="247"/>
      <c r="AN1027" s="247"/>
      <c r="AO1027" s="247"/>
      <c r="AP1027" s="247"/>
      <c r="AQ1027" s="247"/>
      <c r="AR1027" s="247"/>
      <c r="AS1027" s="247"/>
      <c r="AT1027" s="247"/>
      <c r="AU1027" s="247"/>
      <c r="AV1027" s="247"/>
      <c r="AW1027" s="247"/>
      <c r="AX1027" s="247"/>
      <c r="AY1027" s="247"/>
      <c r="AZ1027" s="247"/>
      <c r="BA1027" s="245"/>
      <c r="BB1027" s="409"/>
      <c r="BV1027" s="245"/>
      <c r="BW1027" s="247"/>
      <c r="BX1027" s="247"/>
      <c r="BY1027" s="247"/>
      <c r="BZ1027" s="247"/>
      <c r="CA1027" s="247"/>
      <c r="CB1027" s="247"/>
      <c r="CC1027" s="247"/>
      <c r="CD1027" s="247"/>
      <c r="CE1027" s="247"/>
      <c r="CF1027" s="247"/>
      <c r="CG1027" s="247"/>
      <c r="CH1027" s="247"/>
      <c r="CI1027" s="247"/>
      <c r="CJ1027" s="247"/>
      <c r="CK1027" s="247"/>
      <c r="CL1027" s="247"/>
      <c r="CM1027" s="247"/>
      <c r="CN1027" s="247"/>
      <c r="CO1027" s="247"/>
      <c r="CP1027" s="247"/>
      <c r="CQ1027" s="247"/>
      <c r="CR1027" s="247"/>
      <c r="CS1027" s="247"/>
      <c r="CT1027" s="247"/>
      <c r="CU1027" s="247"/>
      <c r="CV1027" s="247"/>
      <c r="CW1027" s="247"/>
      <c r="CX1027" s="247"/>
      <c r="CY1027" s="247"/>
      <c r="CZ1027" s="247"/>
    </row>
    <row r="1028" customFormat="true" ht="15.95" hidden="true" customHeight="true" x14ac:dyDescent="0.2">
      <c r="A1028" s="1053" t="s">
        <v>294</v>
      </c>
      <c r="B1028" s="1054" t="s">
        <v>191</v>
      </c>
      <c r="C1028" s="1055">
        <v>2498</v>
      </c>
      <c r="D1028" s="409"/>
      <c r="E1028" s="260"/>
      <c r="F1028" s="260"/>
      <c r="G1028" s="409"/>
      <c r="V1028" s="245"/>
      <c r="W1028" s="247"/>
      <c r="X1028" s="247"/>
      <c r="Y1028" s="247"/>
      <c r="Z1028" s="247"/>
      <c r="AA1028" s="247"/>
      <c r="AB1028" s="247"/>
      <c r="AC1028" s="247"/>
      <c r="AD1028" s="247"/>
      <c r="AE1028" s="247"/>
      <c r="AF1028" s="247"/>
      <c r="AG1028" s="247"/>
      <c r="AH1028" s="247"/>
      <c r="AI1028" s="247"/>
      <c r="AJ1028" s="247"/>
      <c r="AK1028" s="247"/>
      <c r="AL1028" s="247"/>
      <c r="AM1028" s="247"/>
      <c r="AN1028" s="247"/>
      <c r="AO1028" s="247"/>
      <c r="AP1028" s="247"/>
      <c r="AQ1028" s="247"/>
      <c r="AR1028" s="247"/>
      <c r="AS1028" s="247"/>
      <c r="AT1028" s="247"/>
      <c r="AU1028" s="247"/>
      <c r="AV1028" s="247"/>
      <c r="AW1028" s="247"/>
      <c r="AX1028" s="247"/>
      <c r="AY1028" s="247"/>
      <c r="AZ1028" s="247"/>
      <c r="BA1028" s="245"/>
      <c r="BB1028" s="409"/>
      <c r="BV1028" s="245"/>
      <c r="BW1028" s="247"/>
      <c r="BX1028" s="247"/>
      <c r="BY1028" s="247"/>
      <c r="BZ1028" s="247"/>
      <c r="CA1028" s="247"/>
      <c r="CB1028" s="247"/>
      <c r="CC1028" s="247"/>
      <c r="CD1028" s="247"/>
      <c r="CE1028" s="247"/>
      <c r="CF1028" s="247"/>
      <c r="CG1028" s="247"/>
      <c r="CH1028" s="247"/>
      <c r="CI1028" s="247"/>
      <c r="CJ1028" s="247"/>
      <c r="CK1028" s="247"/>
      <c r="CL1028" s="247"/>
      <c r="CM1028" s="247"/>
      <c r="CN1028" s="247"/>
      <c r="CO1028" s="247"/>
      <c r="CP1028" s="247"/>
      <c r="CQ1028" s="247"/>
      <c r="CR1028" s="247"/>
      <c r="CS1028" s="247"/>
      <c r="CT1028" s="247"/>
      <c r="CU1028" s="247"/>
      <c r="CV1028" s="247"/>
      <c r="CW1028" s="247"/>
      <c r="CX1028" s="247"/>
      <c r="CY1028" s="247"/>
      <c r="CZ1028" s="247"/>
    </row>
    <row r="1029" customFormat="true" ht="15.95" hidden="true" customHeight="true" x14ac:dyDescent="0.2">
      <c r="A1029" s="1053" t="s">
        <v>295</v>
      </c>
      <c r="B1029" s="1054" t="s">
        <v>191</v>
      </c>
      <c r="C1029" s="1055">
        <v>2498</v>
      </c>
      <c r="D1029" s="409"/>
      <c r="E1029" s="260"/>
      <c r="F1029" s="260"/>
      <c r="G1029" s="409"/>
      <c r="V1029" s="245"/>
      <c r="W1029" s="247"/>
      <c r="X1029" s="247"/>
      <c r="Y1029" s="247"/>
      <c r="Z1029" s="247"/>
      <c r="AA1029" s="247"/>
      <c r="AB1029" s="247"/>
      <c r="AC1029" s="247"/>
      <c r="AD1029" s="247"/>
      <c r="AE1029" s="247"/>
      <c r="AF1029" s="247"/>
      <c r="AG1029" s="247"/>
      <c r="AH1029" s="247"/>
      <c r="AI1029" s="247"/>
      <c r="AJ1029" s="247"/>
      <c r="AK1029" s="247"/>
      <c r="AL1029" s="247"/>
      <c r="AM1029" s="247"/>
      <c r="AN1029" s="247"/>
      <c r="AO1029" s="247"/>
      <c r="AP1029" s="247"/>
      <c r="AQ1029" s="247"/>
      <c r="AR1029" s="247"/>
      <c r="AS1029" s="247"/>
      <c r="AT1029" s="247"/>
      <c r="AU1029" s="247"/>
      <c r="AV1029" s="247"/>
      <c r="AW1029" s="247"/>
      <c r="AX1029" s="247"/>
      <c r="AY1029" s="247"/>
      <c r="AZ1029" s="247"/>
      <c r="BA1029" s="245"/>
      <c r="BB1029" s="409"/>
      <c r="BV1029" s="245"/>
      <c r="BW1029" s="247"/>
      <c r="BX1029" s="247"/>
      <c r="BY1029" s="247"/>
      <c r="BZ1029" s="247"/>
      <c r="CA1029" s="247"/>
      <c r="CB1029" s="247"/>
      <c r="CC1029" s="247"/>
      <c r="CD1029" s="247"/>
      <c r="CE1029" s="247"/>
      <c r="CF1029" s="247"/>
      <c r="CG1029" s="247"/>
      <c r="CH1029" s="247"/>
      <c r="CI1029" s="247"/>
      <c r="CJ1029" s="247"/>
      <c r="CK1029" s="247"/>
      <c r="CL1029" s="247"/>
      <c r="CM1029" s="247"/>
      <c r="CN1029" s="247"/>
      <c r="CO1029" s="247"/>
      <c r="CP1029" s="247"/>
      <c r="CQ1029" s="247"/>
      <c r="CR1029" s="247"/>
      <c r="CS1029" s="247"/>
      <c r="CT1029" s="247"/>
      <c r="CU1029" s="247"/>
      <c r="CV1029" s="247"/>
      <c r="CW1029" s="247"/>
      <c r="CX1029" s="247"/>
      <c r="CY1029" s="247"/>
      <c r="CZ1029" s="247"/>
    </row>
    <row r="1030" customFormat="true" ht="15.95" hidden="true" customHeight="true" x14ac:dyDescent="0.2">
      <c r="A1030" s="1053" t="s">
        <v>296</v>
      </c>
      <c r="B1030" s="1054" t="s">
        <v>191</v>
      </c>
      <c r="C1030" s="1055">
        <v>2498</v>
      </c>
      <c r="D1030" s="409"/>
      <c r="E1030" s="260"/>
      <c r="F1030" s="260"/>
      <c r="G1030" s="409"/>
      <c r="V1030" s="245"/>
      <c r="W1030" s="247"/>
      <c r="X1030" s="247"/>
      <c r="Y1030" s="247"/>
      <c r="Z1030" s="247"/>
      <c r="AA1030" s="247"/>
      <c r="AB1030" s="247"/>
      <c r="AC1030" s="247"/>
      <c r="AD1030" s="247"/>
      <c r="AE1030" s="247"/>
      <c r="AF1030" s="247"/>
      <c r="AG1030" s="247"/>
      <c r="AH1030" s="247"/>
      <c r="AI1030" s="247"/>
      <c r="AJ1030" s="247"/>
      <c r="AK1030" s="247"/>
      <c r="AL1030" s="247"/>
      <c r="AM1030" s="247"/>
      <c r="AN1030" s="247"/>
      <c r="AO1030" s="247"/>
      <c r="AP1030" s="247"/>
      <c r="AQ1030" s="247"/>
      <c r="AR1030" s="247"/>
      <c r="AS1030" s="247"/>
      <c r="AT1030" s="247"/>
      <c r="AU1030" s="247"/>
      <c r="AV1030" s="247"/>
      <c r="AW1030" s="247"/>
      <c r="AX1030" s="247"/>
      <c r="AY1030" s="247"/>
      <c r="AZ1030" s="247"/>
      <c r="BA1030" s="245"/>
      <c r="BB1030" s="409"/>
      <c r="BV1030" s="245"/>
      <c r="BW1030" s="247"/>
      <c r="BX1030" s="247"/>
      <c r="BY1030" s="247"/>
      <c r="BZ1030" s="247"/>
      <c r="CA1030" s="247"/>
      <c r="CB1030" s="247"/>
      <c r="CC1030" s="247"/>
      <c r="CD1030" s="247"/>
      <c r="CE1030" s="247"/>
      <c r="CF1030" s="247"/>
      <c r="CG1030" s="247"/>
      <c r="CH1030" s="247"/>
      <c r="CI1030" s="247"/>
      <c r="CJ1030" s="247"/>
      <c r="CK1030" s="247"/>
      <c r="CL1030" s="247"/>
      <c r="CM1030" s="247"/>
      <c r="CN1030" s="247"/>
      <c r="CO1030" s="247"/>
      <c r="CP1030" s="247"/>
      <c r="CQ1030" s="247"/>
      <c r="CR1030" s="247"/>
      <c r="CS1030" s="247"/>
      <c r="CT1030" s="247"/>
      <c r="CU1030" s="247"/>
      <c r="CV1030" s="247"/>
      <c r="CW1030" s="247"/>
      <c r="CX1030" s="247"/>
      <c r="CY1030" s="247"/>
      <c r="CZ1030" s="247"/>
    </row>
    <row r="1031" customFormat="true" ht="15.95" customHeight="true" x14ac:dyDescent="0.2">
      <c r="A1031" s="1303" t="s">
        <v>297</v>
      </c>
      <c r="B1031" s="1054" t="s">
        <v>6</v>
      </c>
      <c r="C1031" s="1055">
        <v>644</v>
      </c>
      <c r="D1031" s="409"/>
      <c r="E1031" s="260"/>
      <c r="F1031" s="260"/>
      <c r="G1031" s="409"/>
      <c r="V1031" s="245"/>
      <c r="W1031" s="247"/>
      <c r="X1031" s="247"/>
      <c r="Y1031" s="247"/>
      <c r="Z1031" s="247"/>
      <c r="AA1031" s="247"/>
      <c r="AB1031" s="247"/>
      <c r="AC1031" s="247"/>
      <c r="AD1031" s="247"/>
      <c r="AE1031" s="247"/>
      <c r="AF1031" s="247"/>
      <c r="AG1031" s="247"/>
      <c r="AH1031" s="247"/>
      <c r="AI1031" s="247"/>
      <c r="AJ1031" s="247"/>
      <c r="AK1031" s="247"/>
      <c r="AL1031" s="247"/>
      <c r="AM1031" s="247"/>
      <c r="AN1031" s="247"/>
      <c r="AO1031" s="247"/>
      <c r="AP1031" s="247"/>
      <c r="AQ1031" s="247"/>
      <c r="AR1031" s="247"/>
      <c r="AS1031" s="247"/>
      <c r="AT1031" s="247"/>
      <c r="AU1031" s="247"/>
      <c r="AV1031" s="247"/>
      <c r="AW1031" s="247"/>
      <c r="AX1031" s="247"/>
      <c r="AY1031" s="247"/>
      <c r="AZ1031" s="247"/>
      <c r="BA1031" s="245"/>
      <c r="BB1031" s="409"/>
      <c r="BV1031" s="245"/>
      <c r="BW1031" s="247"/>
      <c r="BX1031" s="247"/>
      <c r="BY1031" s="247"/>
      <c r="BZ1031" s="247"/>
      <c r="CA1031" s="247"/>
      <c r="CB1031" s="247"/>
      <c r="CC1031" s="247"/>
      <c r="CD1031" s="247"/>
      <c r="CE1031" s="247"/>
      <c r="CF1031" s="247"/>
      <c r="CG1031" s="247"/>
      <c r="CH1031" s="247"/>
      <c r="CI1031" s="247"/>
      <c r="CJ1031" s="247"/>
      <c r="CK1031" s="247"/>
      <c r="CL1031" s="247"/>
      <c r="CM1031" s="247"/>
      <c r="CN1031" s="247"/>
      <c r="CO1031" s="247"/>
      <c r="CP1031" s="247"/>
      <c r="CQ1031" s="247"/>
      <c r="CR1031" s="247"/>
      <c r="CS1031" s="247"/>
      <c r="CT1031" s="247"/>
      <c r="CU1031" s="247"/>
      <c r="CV1031" s="247"/>
      <c r="CW1031" s="247"/>
      <c r="CX1031" s="247"/>
      <c r="CY1031" s="247"/>
      <c r="CZ1031" s="247"/>
    </row>
    <row r="1032" customFormat="true" ht="15.95" customHeight="true" x14ac:dyDescent="0.2">
      <c r="A1032" s="1303"/>
      <c r="B1032" s="1054" t="s">
        <v>7</v>
      </c>
      <c r="C1032" s="1055">
        <v>1854</v>
      </c>
      <c r="D1032" s="409"/>
      <c r="E1032" s="260"/>
      <c r="F1032" s="260"/>
      <c r="G1032" s="409"/>
      <c r="V1032" s="245"/>
      <c r="W1032" s="247"/>
      <c r="X1032" s="247"/>
      <c r="Y1032" s="247"/>
      <c r="Z1032" s="247"/>
      <c r="AA1032" s="247"/>
      <c r="AB1032" s="247"/>
      <c r="AC1032" s="247"/>
      <c r="AD1032" s="247"/>
      <c r="AE1032" s="247"/>
      <c r="AF1032" s="247"/>
      <c r="AG1032" s="247"/>
      <c r="AH1032" s="247"/>
      <c r="AI1032" s="247"/>
      <c r="AJ1032" s="247"/>
      <c r="AK1032" s="247"/>
      <c r="AL1032" s="247"/>
      <c r="AM1032" s="247"/>
      <c r="AN1032" s="247"/>
      <c r="AO1032" s="247"/>
      <c r="AP1032" s="247"/>
      <c r="AQ1032" s="247"/>
      <c r="AR1032" s="247"/>
      <c r="AS1032" s="247"/>
      <c r="AT1032" s="247"/>
      <c r="AU1032" s="247"/>
      <c r="AV1032" s="247"/>
      <c r="AW1032" s="247"/>
      <c r="AX1032" s="247"/>
      <c r="AY1032" s="247"/>
      <c r="AZ1032" s="247"/>
      <c r="BA1032" s="245"/>
      <c r="BB1032" s="409"/>
      <c r="BV1032" s="245"/>
      <c r="BW1032" s="247"/>
      <c r="BX1032" s="247"/>
      <c r="BY1032" s="247"/>
      <c r="BZ1032" s="247"/>
      <c r="CA1032" s="247"/>
      <c r="CB1032" s="247"/>
      <c r="CC1032" s="247"/>
      <c r="CD1032" s="247"/>
      <c r="CE1032" s="247"/>
      <c r="CF1032" s="247"/>
      <c r="CG1032" s="247"/>
      <c r="CH1032" s="247"/>
      <c r="CI1032" s="247"/>
      <c r="CJ1032" s="247"/>
      <c r="CK1032" s="247"/>
      <c r="CL1032" s="247"/>
      <c r="CM1032" s="247"/>
      <c r="CN1032" s="247"/>
      <c r="CO1032" s="247"/>
      <c r="CP1032" s="247"/>
      <c r="CQ1032" s="247"/>
      <c r="CR1032" s="247"/>
      <c r="CS1032" s="247"/>
      <c r="CT1032" s="247"/>
      <c r="CU1032" s="247"/>
      <c r="CV1032" s="247"/>
      <c r="CW1032" s="247"/>
      <c r="CX1032" s="247"/>
      <c r="CY1032" s="247"/>
      <c r="CZ1032" s="247"/>
    </row>
    <row r="1033" s="235" customFormat="true" ht="15.95" customHeight="true" x14ac:dyDescent="0.2">
      <c r="A1033" s="1056" t="s">
        <v>298</v>
      </c>
      <c r="B1033" s="1057" t="s">
        <v>298</v>
      </c>
      <c r="C1033" s="1058">
        <v>2498</v>
      </c>
      <c r="D1033" s="139"/>
      <c r="E1033" s="139"/>
      <c r="F1033" s="139"/>
      <c r="G1033" s="139"/>
      <c r="W1033" s="228"/>
      <c r="X1033" s="228"/>
      <c r="Y1033" s="228"/>
      <c r="Z1033" s="228"/>
      <c r="AA1033" s="228"/>
      <c r="AB1033" s="228"/>
      <c r="AC1033" s="228"/>
      <c r="AD1033" s="228"/>
      <c r="AE1033" s="228"/>
      <c r="AF1033" s="228"/>
      <c r="AG1033" s="228"/>
      <c r="AH1033" s="228"/>
      <c r="AI1033" s="228"/>
      <c r="AJ1033" s="228"/>
      <c r="AK1033" s="228"/>
      <c r="AL1033" s="228"/>
      <c r="AM1033" s="228"/>
      <c r="AN1033" s="228"/>
      <c r="AO1033" s="228"/>
      <c r="AP1033" s="228"/>
      <c r="AQ1033" s="228"/>
      <c r="AR1033" s="228"/>
      <c r="AS1033" s="228"/>
      <c r="AT1033" s="228"/>
      <c r="AU1033" s="228"/>
      <c r="AV1033" s="228"/>
      <c r="AW1033" s="228"/>
      <c r="AX1033" s="228"/>
      <c r="AY1033" s="228"/>
      <c r="AZ1033" s="228"/>
      <c r="BB1033" s="139"/>
      <c r="BW1033" s="228"/>
      <c r="BX1033" s="228"/>
      <c r="BY1033" s="228"/>
      <c r="BZ1033" s="228"/>
      <c r="CA1033" s="228"/>
      <c r="CB1033" s="228"/>
      <c r="CC1033" s="228"/>
      <c r="CD1033" s="228"/>
      <c r="CE1033" s="228"/>
      <c r="CF1033" s="228"/>
      <c r="CG1033" s="228"/>
      <c r="CH1033" s="228"/>
      <c r="CI1033" s="228"/>
      <c r="CJ1033" s="228"/>
      <c r="CK1033" s="228"/>
      <c r="CL1033" s="228"/>
      <c r="CM1033" s="228"/>
      <c r="CN1033" s="228"/>
      <c r="CO1033" s="228"/>
      <c r="CP1033" s="228"/>
      <c r="CQ1033" s="228"/>
      <c r="CR1033" s="228"/>
      <c r="CS1033" s="228"/>
      <c r="CT1033" s="228"/>
      <c r="CU1033" s="228"/>
      <c r="CV1033" s="228"/>
      <c r="CW1033" s="228"/>
      <c r="CX1033" s="228"/>
      <c r="CY1033" s="228"/>
      <c r="CZ1033" s="228"/>
    </row>
    <row r="1034" customFormat="true" ht="15.95" customHeight="true" x14ac:dyDescent="0.2">
      <c r="A1034" s="1304" t="s">
        <v>299</v>
      </c>
      <c r="B1034" s="1305"/>
      <c r="C1034" s="1306"/>
      <c r="D1034" s="409"/>
      <c r="E1034" s="260"/>
      <c r="F1034" s="260"/>
      <c r="G1034" s="409"/>
      <c r="V1034" s="245"/>
      <c r="W1034" s="247"/>
      <c r="X1034" s="247"/>
      <c r="Y1034" s="247"/>
      <c r="Z1034" s="247"/>
      <c r="AA1034" s="247"/>
      <c r="AB1034" s="247"/>
      <c r="AC1034" s="247"/>
      <c r="AD1034" s="247"/>
      <c r="AE1034" s="247"/>
      <c r="AF1034" s="247"/>
      <c r="AG1034" s="247"/>
      <c r="AH1034" s="247"/>
      <c r="AI1034" s="247"/>
      <c r="AJ1034" s="247"/>
      <c r="AK1034" s="247"/>
      <c r="AL1034" s="247"/>
      <c r="AM1034" s="247"/>
      <c r="AN1034" s="247"/>
      <c r="AO1034" s="247"/>
      <c r="AP1034" s="247"/>
      <c r="AQ1034" s="247"/>
      <c r="AR1034" s="247"/>
      <c r="AS1034" s="247"/>
      <c r="AT1034" s="247"/>
      <c r="AU1034" s="247"/>
      <c r="AV1034" s="247"/>
      <c r="AW1034" s="247"/>
      <c r="AX1034" s="247"/>
      <c r="AY1034" s="247"/>
      <c r="AZ1034" s="247"/>
      <c r="BA1034" s="245"/>
      <c r="BB1034" s="409"/>
      <c r="BV1034" s="245"/>
      <c r="BW1034" s="247"/>
      <c r="BX1034" s="247"/>
      <c r="BY1034" s="247"/>
      <c r="BZ1034" s="247"/>
      <c r="CA1034" s="247"/>
      <c r="CB1034" s="247"/>
      <c r="CC1034" s="247"/>
      <c r="CD1034" s="247"/>
      <c r="CE1034" s="247"/>
      <c r="CF1034" s="247"/>
      <c r="CG1034" s="247"/>
      <c r="CH1034" s="247"/>
      <c r="CI1034" s="247"/>
      <c r="CJ1034" s="247"/>
      <c r="CK1034" s="247"/>
      <c r="CL1034" s="247"/>
      <c r="CM1034" s="247"/>
      <c r="CN1034" s="247"/>
      <c r="CO1034" s="247"/>
      <c r="CP1034" s="247"/>
      <c r="CQ1034" s="247"/>
      <c r="CR1034" s="247"/>
      <c r="CS1034" s="247"/>
      <c r="CT1034" s="247"/>
      <c r="CU1034" s="247"/>
      <c r="CV1034" s="247"/>
      <c r="CW1034" s="247"/>
      <c r="CX1034" s="247"/>
      <c r="CY1034" s="247"/>
      <c r="CZ1034" s="247"/>
    </row>
    <row r="1036" ht="15" customHeight="true" x14ac:dyDescent="0.25">
      <c r="A1036" s="410" t="s">
        <v>121</v>
      </c>
      <c r="B1036" s="121" t="s">
        <v>122</v>
      </c>
    </row>
    <row r="1037" ht="15" customHeight="true" x14ac:dyDescent="0.2">
      <c r="A1037" s="411" t="str">
        <f>R15</f>
        <v>'EUA</v>
      </c>
      <c r="B1037" s="411">
        <f>BR122+BR123</f>
        <v>719.70968655884053</v>
      </c>
    </row>
    <row r="1038" ht="15" customHeight="true" x14ac:dyDescent="0.2">
      <c r="A1038" s="411" t="str">
        <f>S15</f>
        <v>HA'APAI</v>
      </c>
      <c r="B1038" s="411">
        <f>BS122+BS123</f>
        <v>940.58184951076532</v>
      </c>
    </row>
    <row r="1039" ht="15" customHeight="true" x14ac:dyDescent="0.2">
      <c r="A1039" s="411" t="str">
        <f>T15</f>
        <v>ONGO NIUA</v>
      </c>
      <c r="B1039" s="411">
        <f>BT122+BT123</f>
        <v>162.57497098236377</v>
      </c>
    </row>
    <row r="1040" ht="15" customHeight="true" x14ac:dyDescent="0.2">
      <c r="A1040" s="411" t="str">
        <f>U15</f>
        <v>TONGATAPU</v>
      </c>
      <c r="B1040" s="411">
        <f>BU122+BU123</f>
        <v>9332.0203504052461</v>
      </c>
    </row>
    <row r="1041" ht="15" customHeight="true" x14ac:dyDescent="0.2">
      <c r="A1041" s="411" t="str">
        <f>V15</f>
        <v>VAVA'U</v>
      </c>
      <c r="B1041" s="411">
        <f>BV122+BV123</f>
        <v>2077.2441237575172</v>
      </c>
    </row>
    <row r="1042" ht="15" customHeight="true" x14ac:dyDescent="0.2">
      <c r="A1042" s="411">
        <f>W15</f>
        <v>0</v>
      </c>
      <c r="B1042" s="411">
        <f>BW122+BW123</f>
        <v>0</v>
      </c>
    </row>
    <row r="1043" ht="15" customHeight="true" x14ac:dyDescent="0.2">
      <c r="A1043" s="411">
        <f>X15</f>
        <v>0</v>
      </c>
      <c r="B1043" s="411">
        <f>BX122+XR123</f>
        <v>0</v>
      </c>
    </row>
    <row r="1044" ht="15" customHeight="true" x14ac:dyDescent="0.2">
      <c r="A1044" s="411">
        <f>Y15</f>
        <v>0</v>
      </c>
      <c r="B1044" s="411">
        <f>BY122+BY123</f>
        <v>0</v>
      </c>
    </row>
    <row r="1045" ht="15" customHeight="true" x14ac:dyDescent="0.2">
      <c r="A1045" s="411">
        <f>Z15</f>
        <v>0</v>
      </c>
      <c r="B1045" s="411">
        <f>BZ122+BZ123</f>
        <v>0</v>
      </c>
    </row>
    <row r="1046" ht="15" customHeight="true" x14ac:dyDescent="0.2">
      <c r="A1046" s="260">
        <f>AA15</f>
        <v>0</v>
      </c>
      <c r="B1046" s="411">
        <f>CA122+CA123</f>
        <v>0</v>
      </c>
    </row>
    <row r="1047" ht="15" customHeight="true" x14ac:dyDescent="0.2">
      <c r="A1047" s="260">
        <f>AB15</f>
        <v>0</v>
      </c>
      <c r="B1047" s="411">
        <f>CB122+CB123</f>
        <v>0</v>
      </c>
    </row>
    <row r="1048" ht="15" customHeight="true" x14ac:dyDescent="0.2">
      <c r="A1048" s="260">
        <f>AC15</f>
        <v>0</v>
      </c>
      <c r="B1048" s="411">
        <f>CC122+CC123</f>
        <v>0</v>
      </c>
    </row>
    <row r="1049" ht="15" customHeight="true" x14ac:dyDescent="0.2">
      <c r="A1049" s="260">
        <f>AD15</f>
        <v>0</v>
      </c>
      <c r="B1049" s="411">
        <f>CD122+CD123</f>
        <v>0</v>
      </c>
    </row>
    <row r="1050" ht="15" customHeight="true" x14ac:dyDescent="0.2">
      <c r="A1050" s="260">
        <f>AE15</f>
        <v>0</v>
      </c>
      <c r="B1050" s="411">
        <f>CE122+CE123</f>
        <v>0</v>
      </c>
    </row>
    <row r="1051" ht="15" customHeight="true" x14ac:dyDescent="0.2">
      <c r="A1051" s="260">
        <f>AF15</f>
        <v>0</v>
      </c>
      <c r="B1051" s="411">
        <f>CF122+CF123</f>
        <v>0</v>
      </c>
    </row>
    <row r="1052" ht="15" customHeight="true" x14ac:dyDescent="0.2">
      <c r="A1052" s="260">
        <f>AG15</f>
        <v>0</v>
      </c>
      <c r="B1052" s="411">
        <f>CG122+CG123</f>
        <v>0</v>
      </c>
    </row>
    <row r="1053" ht="15" customHeight="true" x14ac:dyDescent="0.2">
      <c r="A1053" s="260">
        <f>AH15</f>
        <v>0</v>
      </c>
      <c r="B1053" s="411">
        <f>CH122+CH123</f>
        <v>0</v>
      </c>
    </row>
    <row r="1054" ht="15" customHeight="true" x14ac:dyDescent="0.2">
      <c r="A1054" s="260">
        <f>AI15</f>
        <v>0</v>
      </c>
      <c r="B1054" s="411">
        <f>CI122+CI123</f>
        <v>0</v>
      </c>
    </row>
    <row r="1055" ht="15" customHeight="true" x14ac:dyDescent="0.2">
      <c r="A1055" s="260">
        <f>AJ15</f>
        <v>0</v>
      </c>
      <c r="B1055" s="411">
        <f>CJ122+CJ123</f>
        <v>0</v>
      </c>
    </row>
    <row r="1056" ht="15" customHeight="true" x14ac:dyDescent="0.2">
      <c r="A1056" s="260">
        <f>AK15</f>
        <v>0</v>
      </c>
      <c r="B1056" s="411">
        <f>CK122+CK123</f>
        <v>0</v>
      </c>
    </row>
    <row r="1057" ht="15" customHeight="true" x14ac:dyDescent="0.2">
      <c r="A1057" s="260">
        <f>AL15</f>
        <v>0</v>
      </c>
      <c r="B1057" s="411">
        <f>CL122+CL123</f>
        <v>0</v>
      </c>
    </row>
    <row r="1058" ht="15" customHeight="true" x14ac:dyDescent="0.2">
      <c r="A1058" s="260">
        <f>AM15</f>
        <v>0</v>
      </c>
      <c r="B1058" s="411">
        <f>CM122+CM123</f>
        <v>0</v>
      </c>
    </row>
    <row r="1059" ht="15" customHeight="true" x14ac:dyDescent="0.2">
      <c r="A1059" s="260">
        <f>AN15</f>
        <v>0</v>
      </c>
      <c r="B1059" s="411">
        <f>CN122+CN123</f>
        <v>0</v>
      </c>
    </row>
    <row r="1060" ht="15" customHeight="true" x14ac:dyDescent="0.2">
      <c r="A1060" s="260">
        <f>AO15</f>
        <v>0</v>
      </c>
      <c r="B1060" s="411">
        <f>CO122+CO123</f>
        <v>0</v>
      </c>
    </row>
    <row r="1061" ht="15" customHeight="true" x14ac:dyDescent="0.2">
      <c r="A1061" s="260">
        <f>AP15</f>
        <v>0</v>
      </c>
      <c r="B1061" s="411">
        <f>CP122+CP123</f>
        <v>0</v>
      </c>
    </row>
    <row r="1062" ht="15" customHeight="true" x14ac:dyDescent="0.2">
      <c r="A1062" s="260">
        <f>AQ15</f>
        <v>0</v>
      </c>
      <c r="B1062" s="411">
        <f>CQ122+CQ123</f>
        <v>0</v>
      </c>
    </row>
    <row r="1063" ht="15" customHeight="true" x14ac:dyDescent="0.2">
      <c r="A1063" s="260">
        <f>AR15</f>
        <v>0</v>
      </c>
      <c r="B1063" s="411">
        <f>CR122+CR123</f>
        <v>0</v>
      </c>
    </row>
    <row r="1064" ht="15" customHeight="true" x14ac:dyDescent="0.2">
      <c r="A1064" s="260">
        <f>AS15</f>
        <v>0</v>
      </c>
      <c r="B1064" s="411">
        <f>CS122+CS123</f>
        <v>0</v>
      </c>
    </row>
    <row r="1065" ht="15" customHeight="true" x14ac:dyDescent="0.2">
      <c r="A1065" s="260">
        <f>AT15</f>
        <v>0</v>
      </c>
      <c r="B1065" s="411">
        <f>CT122+CT123</f>
        <v>0</v>
      </c>
    </row>
    <row r="1066" ht="15" customHeight="true" x14ac:dyDescent="0.2">
      <c r="A1066" s="260">
        <f>AU15</f>
        <v>0</v>
      </c>
      <c r="B1066" s="411">
        <f>CU122+CU123</f>
        <v>0</v>
      </c>
    </row>
    <row r="1067" ht="15" customHeight="true" x14ac:dyDescent="0.2">
      <c r="A1067" s="260">
        <f>AV15</f>
        <v>0</v>
      </c>
      <c r="B1067" s="411">
        <f>CV122+CV123</f>
        <v>0</v>
      </c>
    </row>
    <row r="1068" ht="15" customHeight="true" x14ac:dyDescent="0.2">
      <c r="A1068" s="260">
        <f>AW15</f>
        <v>0</v>
      </c>
      <c r="B1068" s="411">
        <f>CW122+CW123</f>
        <v>0</v>
      </c>
    </row>
    <row r="1069" ht="15" customHeight="true" x14ac:dyDescent="0.2">
      <c r="A1069" s="260">
        <f>AX15</f>
        <v>0</v>
      </c>
      <c r="B1069" s="411">
        <f>CX122+CX123</f>
        <v>0</v>
      </c>
    </row>
    <row r="1070" ht="15" customHeight="true" x14ac:dyDescent="0.2">
      <c r="A1070" s="260">
        <f>AY15</f>
        <v>0</v>
      </c>
      <c r="B1070" s="411">
        <f>CY122+CY123</f>
        <v>0</v>
      </c>
    </row>
    <row r="1071" ht="15" customHeight="true" x14ac:dyDescent="0.2">
      <c r="B1071" s="411"/>
    </row>
    <row r="1072" ht="15" customHeight="true" x14ac:dyDescent="0.2">
      <c r="A1072" s="411">
        <f>34-COUNTIF(A1037:A1071,"0")</f>
        <v>5</v>
      </c>
      <c r="B1072" s="260" t="s">
        <v>140</v>
      </c>
    </row>
  </sheetData>
  <mergeCells count="2020">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3:D573"/>
    <mergeCell ref="H573:I573"/>
    <mergeCell ref="M573:N574"/>
    <mergeCell ref="C574:D574"/>
    <mergeCell ref="H574:I574"/>
    <mergeCell ref="C575:D575"/>
    <mergeCell ref="H575:I575"/>
    <mergeCell ref="M575:N575"/>
    <mergeCell ref="C571:D571"/>
    <mergeCell ref="H571:I571"/>
    <mergeCell ref="M571:N571"/>
    <mergeCell ref="C572:D572"/>
    <mergeCell ref="H572:I572"/>
    <mergeCell ref="M572:Q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6:D546"/>
    <mergeCell ref="H546:L546"/>
    <mergeCell ref="M546:N546"/>
    <mergeCell ref="C547:D547"/>
    <mergeCell ref="H547:I548"/>
    <mergeCell ref="M547:N547"/>
    <mergeCell ref="C548:D548"/>
    <mergeCell ref="M548:N548"/>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1:D532"/>
    <mergeCell ref="H531:I531"/>
    <mergeCell ref="M531:N531"/>
    <mergeCell ref="H532:I532"/>
    <mergeCell ref="M532:N532"/>
    <mergeCell ref="C533:D533"/>
    <mergeCell ref="H533:I533"/>
    <mergeCell ref="M533:N533"/>
    <mergeCell ref="C529:D529"/>
    <mergeCell ref="H529:I529"/>
    <mergeCell ref="M529:N529"/>
    <mergeCell ref="C530:G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O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J474"/>
    <mergeCell ref="M474:N474"/>
    <mergeCell ref="C471:D471"/>
    <mergeCell ref="H471:I471"/>
    <mergeCell ref="M471:N471"/>
    <mergeCell ref="C472:D472"/>
    <mergeCell ref="H472:I472"/>
    <mergeCell ref="M472:N472"/>
    <mergeCell ref="H468:I468"/>
    <mergeCell ref="M468:N468"/>
    <mergeCell ref="C469:D469"/>
    <mergeCell ref="H469:I469"/>
    <mergeCell ref="M469:N469"/>
    <mergeCell ref="C470:D470"/>
    <mergeCell ref="H470:I470"/>
    <mergeCell ref="M470:N470"/>
    <mergeCell ref="C465:D465"/>
    <mergeCell ref="H465:I465"/>
    <mergeCell ref="M465:N465"/>
    <mergeCell ref="C466:E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J547:L547"/>
    <mergeCell ref="O573:Q573"/>
    <mergeCell ref="E531:G531"/>
    <mergeCell ref="C467:D467"/>
    <mergeCell ref="H467:I467"/>
    <mergeCell ref="M467:N467"/>
    <mergeCell ref="C468:D468"/>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A1025:C1025"/>
    <mergeCell ref="A1026:B1026"/>
    <mergeCell ref="A1031:A1032"/>
    <mergeCell ref="A1034:C1034"/>
    <mergeCell ref="A58:A67"/>
    <mergeCell ref="A153:A163"/>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3"/>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67"/>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77"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4978"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4979"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4980"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4981"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4982"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4983"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4984"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4985"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4986"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4987"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4988"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4989"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4990"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4991"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4992"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4993"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4994"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4995"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4996"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4997"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4998"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4999"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5000"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5001"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5002"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5003"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5004"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5005"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5006"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5007"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5008"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09"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0"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1"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2"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3"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4"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5"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6"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7"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8"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19"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0"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5021"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5022"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5023"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5024"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5025"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5026"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5027"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5028"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9"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30"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31"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32"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33"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34"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35"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36"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7"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8"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9"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40"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41"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42"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43"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44"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45"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46"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7"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8"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9"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50"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Z124"/>
  <sheetViews>
    <sheetView workbookViewId="0"/>
  </sheetViews>
  <sheetFormatPr defaultRowHeight="12.75" x14ac:dyDescent="0.2"/>
  <sheetData>
    <row r="1">
      <c r="A1" t="s">
        <v>302</v>
      </c>
      <c r="B1" t="s">
        <v>304</v>
      </c>
      <c r="C1" t="s">
        <v>305</v>
      </c>
      <c r="D1" t="s">
        <v>307</v>
      </c>
      <c r="E1" t="s">
        <v>308</v>
      </c>
      <c r="F1" t="s">
        <v>309</v>
      </c>
      <c r="G1" t="s">
        <v>310</v>
      </c>
      <c r="H1" t="s">
        <v>347</v>
      </c>
      <c r="I1" t="s">
        <v>348</v>
      </c>
      <c r="J1" t="s">
        <v>349</v>
      </c>
      <c r="K1" t="s">
        <v>350</v>
      </c>
      <c r="L1" t="s">
        <v>351</v>
      </c>
      <c r="M1" t="s">
        <v>352</v>
      </c>
      <c r="N1" t="s">
        <v>353</v>
      </c>
      <c r="O1" t="s">
        <v>354</v>
      </c>
      <c r="P1" t="s">
        <v>355</v>
      </c>
      <c r="Q1" t="s">
        <v>356</v>
      </c>
      <c r="R1" t="s">
        <v>357</v>
      </c>
      <c r="S1" t="s">
        <v>358</v>
      </c>
      <c r="T1" t="s">
        <v>359</v>
      </c>
      <c r="U1" t="s">
        <v>360</v>
      </c>
      <c r="V1" t="s">
        <v>361</v>
      </c>
      <c r="W1" t="s">
        <v>362</v>
      </c>
      <c r="X1" t="s">
        <v>363</v>
      </c>
      <c r="Y1" t="s">
        <v>364</v>
      </c>
      <c r="Z1" t="s">
        <v>365</v>
      </c>
      <c r="AA1" t="s">
        <v>366</v>
      </c>
      <c r="AB1" t="s">
        <v>367</v>
      </c>
      <c r="AC1" t="s">
        <v>368</v>
      </c>
      <c r="AD1" t="s">
        <v>369</v>
      </c>
      <c r="AE1" t="s">
        <v>370</v>
      </c>
      <c r="AF1" t="s">
        <v>371</v>
      </c>
      <c r="AG1" t="s">
        <v>372</v>
      </c>
      <c r="AH1" t="s">
        <v>373</v>
      </c>
      <c r="AI1" t="s">
        <v>374</v>
      </c>
      <c r="AJ1" t="s">
        <v>375</v>
      </c>
      <c r="AK1" t="s">
        <v>376</v>
      </c>
      <c r="AL1" t="s">
        <v>377</v>
      </c>
      <c r="AM1" t="s">
        <v>378</v>
      </c>
      <c r="AN1" t="s">
        <v>379</v>
      </c>
      <c r="AO1" t="s">
        <v>380</v>
      </c>
      <c r="AP1" t="s">
        <v>381</v>
      </c>
      <c r="AQ1" t="s">
        <v>382</v>
      </c>
      <c r="AR1" t="s">
        <v>383</v>
      </c>
      <c r="AS1" t="s">
        <v>384</v>
      </c>
      <c r="AT1" t="s">
        <v>385</v>
      </c>
      <c r="AU1" t="s">
        <v>386</v>
      </c>
      <c r="AV1" t="s">
        <v>387</v>
      </c>
      <c r="AW1" t="s">
        <v>388</v>
      </c>
      <c r="AX1" t="s">
        <v>389</v>
      </c>
      <c r="AY1" t="s">
        <v>390</v>
      </c>
      <c r="AZ1" t="s">
        <v>391</v>
      </c>
    </row>
    <row r="2">
      <c r="A2" t="s">
        <v>303</v>
      </c>
      <c r="B2">
        <v>2019</v>
      </c>
      <c r="C2" t="s">
        <v>306</v>
      </c>
      <c r="D2">
        <v>16</v>
      </c>
      <c r="E2" t="s">
        <v>13</v>
      </c>
      <c r="F2" t="s">
        <v>14</v>
      </c>
      <c r="G2" t="s">
        <v>311</v>
      </c>
      <c r="H2">
        <v>99.494255864254995</v>
      </c>
      <c r="I2">
        <v>98.454752121486351</v>
      </c>
      <c r="J2">
        <v>98.373637240206094</v>
      </c>
      <c r="K2">
        <v>99.334421920208626</v>
      </c>
      <c r="L2">
        <v>99.509725136318366</v>
      </c>
      <c r="M2">
        <v>98.119595934795825</v>
      </c>
      <c r="N2">
        <v>97.909937345536662</v>
      </c>
      <c r="O2">
        <v>100</v>
      </c>
      <c r="P2">
        <v>100</v>
      </c>
      <c r="Q2">
        <v>100</v>
      </c>
      <c r="R2">
        <v>99.422651096569922</v>
      </c>
      <c r="S2">
        <v>98.582429040163746</v>
      </c>
      <c r="T2">
        <v>98.403235234758185</v>
      </c>
      <c r="U2">
        <v>99.128999331447602</v>
      </c>
      <c r="V2">
        <v>99.36652626577343</v>
      </c>
      <c r="W2" t="s">
        <v>156</v>
      </c>
      <c r="X2" t="s">
        <v>157</v>
      </c>
      <c r="Y2" t="s">
        <v>158</v>
      </c>
      <c r="Z2" t="s">
        <v>159</v>
      </c>
      <c r="AA2" t="s">
        <v>160</v>
      </c>
      <c r="AB2">
        <v>99.952830744850203</v>
      </c>
      <c r="AC2">
        <v>99.712981554224925</v>
      </c>
      <c r="AD2">
        <v>97.301327930055663</v>
      </c>
      <c r="AE2">
        <v>98.872785405822441</v>
      </c>
      <c r="AF2">
        <v>99.264516867406144</v>
      </c>
      <c r="AG2">
        <v>2633.6790373198028</v>
      </c>
      <c r="AH2">
        <v>2606.490190087341</v>
      </c>
      <c r="AI2">
        <v>2600.3476711925632</v>
      </c>
      <c r="AJ2">
        <v>2636.5261912161918</v>
      </c>
      <c r="AK2">
        <v>2627.1917254856771</v>
      </c>
      <c r="AL2">
        <v>600.15372533022708</v>
      </c>
      <c r="AM2">
        <v>594.64760774395666</v>
      </c>
      <c r="AN2">
        <v>609.06444841336338</v>
      </c>
      <c r="AO2">
        <v>610.80481006524542</v>
      </c>
      <c r="AP2">
        <v>611.66631836864929</v>
      </c>
      <c r="AQ2">
        <v>2032.1377812094699</v>
      </c>
      <c r="AR2">
        <v>2000.3319630837029</v>
      </c>
      <c r="AS2">
        <v>2004.5040641482381</v>
      </c>
      <c r="AT2">
        <v>2010.5439238488259</v>
      </c>
      <c r="AU2">
        <v>2030.3801730899011</v>
      </c>
      <c r="AV2">
        <v>719.37020486045014</v>
      </c>
      <c r="AW2">
        <v>937.88220610505698</v>
      </c>
      <c r="AX2">
        <v>158.1876056477426</v>
      </c>
      <c r="AY2">
        <v>9226.8284550838544</v>
      </c>
      <c r="AZ2">
        <v>2061.9663436044839</v>
      </c>
    </row>
    <row r="3">
      <c r="A3" t="s">
        <v>303</v>
      </c>
      <c r="B3">
        <v>2019</v>
      </c>
      <c r="C3" t="s">
        <v>306</v>
      </c>
      <c r="D3">
        <v>17</v>
      </c>
      <c r="E3" t="s">
        <v>13</v>
      </c>
      <c r="F3" t="s">
        <v>51</v>
      </c>
      <c r="G3" t="s">
        <v>191</v>
      </c>
      <c r="H3">
        <v>0.505744135744983</v>
      </c>
      <c r="I3">
        <v>1.5452478785136401</v>
      </c>
      <c r="J3">
        <v>1.6263627597939141</v>
      </c>
      <c r="K3">
        <v>0.66557807979138761</v>
      </c>
      <c r="L3">
        <v>0.49027486368164519</v>
      </c>
      <c r="M3">
        <v>1.8804040652041969</v>
      </c>
      <c r="N3">
        <v>2.0900626544633338</v>
      </c>
      <c r="O3">
        <v>0</v>
      </c>
      <c r="P3">
        <v>0</v>
      </c>
      <c r="Q3">
        <v>0</v>
      </c>
      <c r="R3">
        <v>0.57734890343006084</v>
      </c>
      <c r="S3">
        <v>1.4175709598362469</v>
      </c>
      <c r="T3">
        <v>1.596764765241818</v>
      </c>
      <c r="U3">
        <v>0.87100066855241887</v>
      </c>
      <c r="V3">
        <v>0.63347373422656261</v>
      </c>
      <c r="W3" t="s">
        <v>156</v>
      </c>
      <c r="X3" t="s">
        <v>157</v>
      </c>
      <c r="Y3" t="s">
        <v>158</v>
      </c>
      <c r="Z3" t="s">
        <v>159</v>
      </c>
      <c r="AA3" t="s">
        <v>160</v>
      </c>
      <c r="AB3">
        <v>0.0471692551497934</v>
      </c>
      <c r="AC3">
        <v>0.28701844577505919</v>
      </c>
      <c r="AD3">
        <v>2.6986720699443612</v>
      </c>
      <c r="AE3">
        <v>1.1272145941775711</v>
      </c>
      <c r="AF3">
        <v>0.73548313259384246</v>
      </c>
      <c r="AG3">
        <v>13.387383191008061</v>
      </c>
      <c r="AH3">
        <v>40.908877934395768</v>
      </c>
      <c r="AI3">
        <v>42.990263790062883</v>
      </c>
      <c r="AJ3">
        <v>17.665719553680461</v>
      </c>
      <c r="AK3">
        <v>12.94392144399497</v>
      </c>
      <c r="AL3">
        <v>11.50159144161533</v>
      </c>
      <c r="AM3">
        <v>12.693816288794331</v>
      </c>
      <c r="AN3">
        <v>0</v>
      </c>
      <c r="AO3">
        <v>0</v>
      </c>
      <c r="AP3">
        <v>0</v>
      </c>
      <c r="AQ3">
        <v>11.80065615490877</v>
      </c>
      <c r="AR3">
        <v>28.76387332416434</v>
      </c>
      <c r="AS3">
        <v>32.52658770598395</v>
      </c>
      <c r="AT3">
        <v>17.665719553680461</v>
      </c>
      <c r="AU3">
        <v>12.94392144399497</v>
      </c>
      <c r="AV3">
        <v>0.33948169839071812</v>
      </c>
      <c r="AW3">
        <v>2.699643405708104</v>
      </c>
      <c r="AX3">
        <v>4.3873653346212</v>
      </c>
      <c r="AY3">
        <v>105.1918953213888</v>
      </c>
      <c r="AZ3">
        <v>15.27778015303331</v>
      </c>
    </row>
    <row r="4">
      <c r="A4" t="s">
        <v>303</v>
      </c>
      <c r="B4">
        <v>2019</v>
      </c>
      <c r="C4" t="s">
        <v>306</v>
      </c>
      <c r="D4">
        <v>18</v>
      </c>
      <c r="E4" t="s">
        <v>60</v>
      </c>
      <c r="F4" t="s">
        <v>15</v>
      </c>
      <c r="G4" t="s">
        <v>312</v>
      </c>
      <c r="H4">
        <v>99.494255864254995</v>
      </c>
      <c r="I4">
        <v>98.454752121486351</v>
      </c>
      <c r="J4">
        <v>98.373637240206094</v>
      </c>
      <c r="K4">
        <v>99.334421920208626</v>
      </c>
      <c r="L4">
        <v>99.509725136318366</v>
      </c>
      <c r="M4">
        <v>98.119595934795825</v>
      </c>
      <c r="N4">
        <v>97.909937345536662</v>
      </c>
      <c r="O4">
        <v>100</v>
      </c>
      <c r="P4">
        <v>100</v>
      </c>
      <c r="Q4">
        <v>100</v>
      </c>
      <c r="R4">
        <v>99.422651096569922</v>
      </c>
      <c r="S4">
        <v>98.582429040163746</v>
      </c>
      <c r="T4">
        <v>98.403235234758185</v>
      </c>
      <c r="U4">
        <v>99.128999331447602</v>
      </c>
      <c r="V4">
        <v>99.36652626577343</v>
      </c>
      <c r="W4" t="s">
        <v>156</v>
      </c>
      <c r="X4" t="s">
        <v>157</v>
      </c>
      <c r="Y4" t="s">
        <v>158</v>
      </c>
      <c r="Z4" t="s">
        <v>159</v>
      </c>
      <c r="AA4" t="s">
        <v>160</v>
      </c>
      <c r="AB4">
        <v>99.952830744850203</v>
      </c>
      <c r="AC4">
        <v>99.712981554224925</v>
      </c>
      <c r="AD4">
        <v>97.301327930055663</v>
      </c>
      <c r="AE4">
        <v>98.872785405822441</v>
      </c>
      <c r="AF4">
        <v>99.264516867406144</v>
      </c>
      <c r="AG4">
        <v>2633.6790373198028</v>
      </c>
      <c r="AH4">
        <v>2606.490190087341</v>
      </c>
      <c r="AI4">
        <v>2600.3476711925632</v>
      </c>
      <c r="AJ4">
        <v>2636.5261912161918</v>
      </c>
      <c r="AK4">
        <v>2627.1917254856771</v>
      </c>
      <c r="AL4">
        <v>600.15372533022708</v>
      </c>
      <c r="AM4">
        <v>594.64760774395666</v>
      </c>
      <c r="AN4">
        <v>609.06444841336338</v>
      </c>
      <c r="AO4">
        <v>610.80481006524542</v>
      </c>
      <c r="AP4">
        <v>611.66631836864929</v>
      </c>
      <c r="AQ4">
        <v>2032.1377812094699</v>
      </c>
      <c r="AR4">
        <v>2000.3319630837029</v>
      </c>
      <c r="AS4">
        <v>2004.5040641482381</v>
      </c>
      <c r="AT4">
        <v>2010.5439238488259</v>
      </c>
      <c r="AU4">
        <v>2030.3801730899011</v>
      </c>
      <c r="AV4">
        <v>719.37020486045014</v>
      </c>
      <c r="AW4">
        <v>937.88220610505698</v>
      </c>
      <c r="AX4">
        <v>158.1876056477426</v>
      </c>
      <c r="AY4">
        <v>9226.8284550838544</v>
      </c>
      <c r="AZ4">
        <v>2061.9663436044839</v>
      </c>
    </row>
    <row r="5">
      <c r="A5" t="s">
        <v>303</v>
      </c>
      <c r="B5">
        <v>2019</v>
      </c>
      <c r="C5" t="s">
        <v>306</v>
      </c>
      <c r="D5">
        <v>19</v>
      </c>
      <c r="E5" t="s">
        <v>60</v>
      </c>
      <c r="F5" t="s">
        <v>16</v>
      </c>
      <c r="G5" t="s">
        <v>313</v>
      </c>
      <c r="H5">
        <v>0</v>
      </c>
      <c r="I5">
        <v>0</v>
      </c>
      <c r="J5">
        <v>0</v>
      </c>
      <c r="K5">
        <v>0</v>
      </c>
      <c r="L5">
        <v>0</v>
      </c>
      <c r="M5">
        <v>0</v>
      </c>
      <c r="N5">
        <v>0</v>
      </c>
      <c r="O5">
        <v>0</v>
      </c>
      <c r="P5">
        <v>0</v>
      </c>
      <c r="Q5">
        <v>0</v>
      </c>
      <c r="R5">
        <v>0</v>
      </c>
      <c r="S5">
        <v>0</v>
      </c>
      <c r="T5">
        <v>0</v>
      </c>
      <c r="U5">
        <v>0</v>
      </c>
      <c r="V5">
        <v>0</v>
      </c>
      <c r="W5" t="s">
        <v>156</v>
      </c>
      <c r="X5" t="s">
        <v>157</v>
      </c>
      <c r="Y5" t="s">
        <v>158</v>
      </c>
      <c r="Z5" t="s">
        <v>159</v>
      </c>
      <c r="AA5" t="s">
        <v>160</v>
      </c>
      <c r="AB5">
        <v>0</v>
      </c>
      <c r="AC5">
        <v>0</v>
      </c>
      <c r="AD5">
        <v>0</v>
      </c>
      <c r="AE5">
        <v>0</v>
      </c>
      <c r="AF5">
        <v>0</v>
      </c>
      <c r="AG5"/>
      <c r="AH5"/>
      <c r="AI5"/>
      <c r="AJ5"/>
      <c r="AK5"/>
      <c r="AL5"/>
      <c r="AM5"/>
      <c r="AN5"/>
      <c r="AO5"/>
      <c r="AP5"/>
      <c r="AQ5"/>
      <c r="AR5"/>
      <c r="AS5"/>
      <c r="AT5"/>
      <c r="AU5"/>
      <c r="AV5"/>
      <c r="AW5"/>
      <c r="AX5"/>
      <c r="AY5"/>
      <c r="AZ5"/>
    </row>
    <row r="6">
      <c r="A6" t="s">
        <v>303</v>
      </c>
      <c r="B6">
        <v>2019</v>
      </c>
      <c r="C6" t="s">
        <v>306</v>
      </c>
      <c r="D6">
        <v>20</v>
      </c>
      <c r="E6" t="s">
        <v>60</v>
      </c>
      <c r="F6" t="s">
        <v>22</v>
      </c>
      <c r="G6" t="s">
        <v>314</v>
      </c>
      <c r="H6">
        <v>0.505744135744983</v>
      </c>
      <c r="I6">
        <v>1.5452478785136401</v>
      </c>
      <c r="J6">
        <v>1.6263627597939141</v>
      </c>
      <c r="K6">
        <v>0.66557807979138761</v>
      </c>
      <c r="L6">
        <v>0.49027486368164519</v>
      </c>
      <c r="M6">
        <v>1.8804040652041969</v>
      </c>
      <c r="N6">
        <v>2.0900626544633338</v>
      </c>
      <c r="O6">
        <v>0</v>
      </c>
      <c r="P6">
        <v>0</v>
      </c>
      <c r="Q6">
        <v>0</v>
      </c>
      <c r="R6">
        <v>0.57734890343006084</v>
      </c>
      <c r="S6">
        <v>1.4175709598362469</v>
      </c>
      <c r="T6">
        <v>1.596764765241818</v>
      </c>
      <c r="U6">
        <v>0.87100066855241887</v>
      </c>
      <c r="V6">
        <v>0.63347373422656261</v>
      </c>
      <c r="W6" t="s">
        <v>156</v>
      </c>
      <c r="X6" t="s">
        <v>157</v>
      </c>
      <c r="Y6" t="s">
        <v>158</v>
      </c>
      <c r="Z6" t="s">
        <v>159</v>
      </c>
      <c r="AA6" t="s">
        <v>160</v>
      </c>
      <c r="AB6">
        <v>0.0471692551497934</v>
      </c>
      <c r="AC6">
        <v>0.28701844577505919</v>
      </c>
      <c r="AD6">
        <v>2.6986720699443612</v>
      </c>
      <c r="AE6">
        <v>1.1272145941775711</v>
      </c>
      <c r="AF6">
        <v>0.73548313259384246</v>
      </c>
      <c r="AG6">
        <v>13.387383191008061</v>
      </c>
      <c r="AH6">
        <v>40.908877934395768</v>
      </c>
      <c r="AI6">
        <v>42.990263790062883</v>
      </c>
      <c r="AJ6">
        <v>17.665719553680461</v>
      </c>
      <c r="AK6">
        <v>12.94392144399497</v>
      </c>
      <c r="AL6">
        <v>11.50159144161533</v>
      </c>
      <c r="AM6">
        <v>12.693816288794331</v>
      </c>
      <c r="AN6">
        <v>0</v>
      </c>
      <c r="AO6">
        <v>0</v>
      </c>
      <c r="AP6">
        <v>0</v>
      </c>
      <c r="AQ6">
        <v>11.80065615490877</v>
      </c>
      <c r="AR6">
        <v>28.76387332416434</v>
      </c>
      <c r="AS6">
        <v>32.52658770598395</v>
      </c>
      <c r="AT6">
        <v>17.665719553680461</v>
      </c>
      <c r="AU6">
        <v>12.94392144399497</v>
      </c>
      <c r="AV6">
        <v>0.33948169839071812</v>
      </c>
      <c r="AW6">
        <v>2.699643405708104</v>
      </c>
      <c r="AX6">
        <v>4.3873653346212</v>
      </c>
      <c r="AY6">
        <v>105.1918953213888</v>
      </c>
      <c r="AZ6">
        <v>15.27778015303331</v>
      </c>
    </row>
    <row r="7">
      <c r="A7" t="s">
        <v>303</v>
      </c>
      <c r="B7">
        <v>2019</v>
      </c>
      <c r="C7" t="s">
        <v>306</v>
      </c>
      <c r="D7">
        <v>21</v>
      </c>
      <c r="E7" t="s">
        <v>60</v>
      </c>
      <c r="F7" t="s">
        <v>17</v>
      </c>
      <c r="G7" t="s">
        <v>315</v>
      </c>
      <c r="H7">
        <v>0</v>
      </c>
      <c r="I7">
        <v>0</v>
      </c>
      <c r="J7">
        <v>0</v>
      </c>
      <c r="K7">
        <v>0</v>
      </c>
      <c r="L7">
        <v>0</v>
      </c>
      <c r="M7">
        <v>0</v>
      </c>
      <c r="N7">
        <v>0</v>
      </c>
      <c r="O7">
        <v>0</v>
      </c>
      <c r="P7">
        <v>0</v>
      </c>
      <c r="Q7">
        <v>0</v>
      </c>
      <c r="R7">
        <v>0</v>
      </c>
      <c r="S7">
        <v>0</v>
      </c>
      <c r="T7">
        <v>0</v>
      </c>
      <c r="U7">
        <v>0</v>
      </c>
      <c r="V7">
        <v>0</v>
      </c>
      <c r="W7" t="s">
        <v>156</v>
      </c>
      <c r="X7" t="s">
        <v>157</v>
      </c>
      <c r="Y7" t="s">
        <v>158</v>
      </c>
      <c r="Z7" t="s">
        <v>159</v>
      </c>
      <c r="AA7" t="s">
        <v>160</v>
      </c>
      <c r="AB7">
        <v>0</v>
      </c>
      <c r="AC7">
        <v>0</v>
      </c>
      <c r="AD7">
        <v>0</v>
      </c>
      <c r="AE7">
        <v>0</v>
      </c>
      <c r="AF7">
        <v>0</v>
      </c>
      <c r="AG7"/>
      <c r="AH7"/>
      <c r="AI7"/>
      <c r="AJ7"/>
      <c r="AK7"/>
      <c r="AL7"/>
      <c r="AM7"/>
      <c r="AN7"/>
      <c r="AO7"/>
      <c r="AP7"/>
      <c r="AQ7"/>
      <c r="AR7"/>
      <c r="AS7"/>
      <c r="AT7"/>
      <c r="AU7"/>
      <c r="AV7"/>
      <c r="AW7"/>
      <c r="AX7"/>
      <c r="AY7"/>
      <c r="AZ7"/>
    </row>
    <row r="8">
      <c r="A8" t="s">
        <v>303</v>
      </c>
      <c r="B8">
        <v>2019</v>
      </c>
      <c r="C8" t="s">
        <v>306</v>
      </c>
      <c r="D8">
        <v>22</v>
      </c>
      <c r="E8" t="s">
        <v>54</v>
      </c>
      <c r="F8" t="s">
        <v>49</v>
      </c>
      <c r="G8" t="s">
        <v>191</v>
      </c>
      <c r="H8">
        <v>0</v>
      </c>
      <c r="I8">
        <v>0</v>
      </c>
      <c r="J8">
        <v>0</v>
      </c>
      <c r="K8">
        <v>0</v>
      </c>
      <c r="L8">
        <v>0</v>
      </c>
      <c r="M8">
        <v>0</v>
      </c>
      <c r="N8">
        <v>0</v>
      </c>
      <c r="O8">
        <v>0</v>
      </c>
      <c r="P8">
        <v>0</v>
      </c>
      <c r="Q8">
        <v>0</v>
      </c>
      <c r="R8">
        <v>0</v>
      </c>
      <c r="S8">
        <v>0</v>
      </c>
      <c r="T8">
        <v>0</v>
      </c>
      <c r="U8">
        <v>0</v>
      </c>
      <c r="V8">
        <v>0</v>
      </c>
      <c r="W8" t="s">
        <v>156</v>
      </c>
      <c r="X8" t="s">
        <v>157</v>
      </c>
      <c r="Y8" t="s">
        <v>158</v>
      </c>
      <c r="Z8" t="s">
        <v>159</v>
      </c>
      <c r="AA8" t="s">
        <v>160</v>
      </c>
      <c r="AB8">
        <v>0</v>
      </c>
      <c r="AC8">
        <v>0</v>
      </c>
      <c r="AD8">
        <v>0</v>
      </c>
      <c r="AE8">
        <v>0</v>
      </c>
      <c r="AF8">
        <v>0</v>
      </c>
      <c r="AG8"/>
      <c r="AH8"/>
      <c r="AI8"/>
      <c r="AJ8"/>
      <c r="AK8"/>
      <c r="AL8"/>
      <c r="AM8"/>
      <c r="AN8"/>
      <c r="AO8"/>
      <c r="AP8"/>
      <c r="AQ8"/>
      <c r="AR8"/>
      <c r="AS8"/>
      <c r="AT8"/>
      <c r="AU8"/>
      <c r="AV8"/>
      <c r="AW8"/>
      <c r="AX8"/>
      <c r="AY8"/>
      <c r="AZ8"/>
    </row>
    <row r="9">
      <c r="A9" t="s">
        <v>303</v>
      </c>
      <c r="B9">
        <v>2019</v>
      </c>
      <c r="C9" t="s">
        <v>306</v>
      </c>
      <c r="D9">
        <v>23</v>
      </c>
      <c r="E9" t="s">
        <v>54</v>
      </c>
      <c r="F9" t="s">
        <v>48</v>
      </c>
      <c r="G9" t="s">
        <v>191</v>
      </c>
      <c r="H9">
        <v>100</v>
      </c>
      <c r="I9">
        <v>100</v>
      </c>
      <c r="J9">
        <v>100</v>
      </c>
      <c r="K9">
        <v>100</v>
      </c>
      <c r="L9">
        <v>100</v>
      </c>
      <c r="M9">
        <v>100</v>
      </c>
      <c r="N9">
        <v>100</v>
      </c>
      <c r="O9">
        <v>100</v>
      </c>
      <c r="P9">
        <v>100</v>
      </c>
      <c r="Q9">
        <v>100</v>
      </c>
      <c r="R9">
        <v>100</v>
      </c>
      <c r="S9">
        <v>100</v>
      </c>
      <c r="T9">
        <v>100</v>
      </c>
      <c r="U9">
        <v>100</v>
      </c>
      <c r="V9">
        <v>100</v>
      </c>
      <c r="W9" t="s">
        <v>156</v>
      </c>
      <c r="X9" t="s">
        <v>157</v>
      </c>
      <c r="Y9" t="s">
        <v>158</v>
      </c>
      <c r="Z9" t="s">
        <v>159</v>
      </c>
      <c r="AA9" t="s">
        <v>160</v>
      </c>
      <c r="AB9">
        <v>100</v>
      </c>
      <c r="AC9">
        <v>100</v>
      </c>
      <c r="AD9">
        <v>100</v>
      </c>
      <c r="AE9">
        <v>100</v>
      </c>
      <c r="AF9">
        <v>100</v>
      </c>
      <c r="AG9"/>
      <c r="AH9"/>
      <c r="AI9"/>
      <c r="AJ9"/>
      <c r="AK9"/>
      <c r="AL9"/>
      <c r="AM9"/>
      <c r="AN9"/>
      <c r="AO9"/>
      <c r="AP9"/>
      <c r="AQ9"/>
      <c r="AR9"/>
      <c r="AS9"/>
      <c r="AT9"/>
      <c r="AU9"/>
      <c r="AV9"/>
      <c r="AW9"/>
      <c r="AX9"/>
      <c r="AY9"/>
      <c r="AZ9"/>
    </row>
    <row r="10">
      <c r="A10" t="s">
        <v>303</v>
      </c>
      <c r="B10">
        <v>2019</v>
      </c>
      <c r="C10" t="s">
        <v>306</v>
      </c>
      <c r="D10">
        <v>29</v>
      </c>
      <c r="E10" t="s">
        <v>57</v>
      </c>
      <c r="F10" t="s">
        <v>49</v>
      </c>
      <c r="G10" t="s">
        <v>316</v>
      </c>
      <c r="H10">
        <v>99.425535285245914</v>
      </c>
      <c r="I10">
        <v>98.454752121486351</v>
      </c>
      <c r="J10">
        <v>98.373637240206094</v>
      </c>
      <c r="K10">
        <v>99.334421920208626</v>
      </c>
      <c r="L10">
        <v>99.509725136318366</v>
      </c>
      <c r="M10">
        <v>98.119595934795825</v>
      </c>
      <c r="N10">
        <v>97.909937345536662</v>
      </c>
      <c r="O10">
        <v>100</v>
      </c>
      <c r="P10">
        <v>100</v>
      </c>
      <c r="Q10">
        <v>100</v>
      </c>
      <c r="R10">
        <v>99.33365236071387</v>
      </c>
      <c r="S10">
        <v>98.582429040163746</v>
      </c>
      <c r="T10">
        <v>98.403235234758185</v>
      </c>
      <c r="U10">
        <v>99.128999331447602</v>
      </c>
      <c r="V10">
        <v>99.36652626577343</v>
      </c>
      <c r="W10" t="s">
        <v>156</v>
      </c>
      <c r="X10" t="s">
        <v>157</v>
      </c>
      <c r="Y10" t="s">
        <v>158</v>
      </c>
      <c r="Z10" t="s">
        <v>159</v>
      </c>
      <c r="AA10" t="s">
        <v>160</v>
      </c>
      <c r="AB10">
        <v>99.700078919370711</v>
      </c>
      <c r="AC10">
        <v>99.712981554224925</v>
      </c>
      <c r="AD10">
        <v>97.301327930055663</v>
      </c>
      <c r="AE10">
        <v>98.872785405822441</v>
      </c>
      <c r="AF10">
        <v>99.264516867406144</v>
      </c>
      <c r="AG10">
        <v>2631.8599579488732</v>
      </c>
      <c r="AH10">
        <v>2606.490190087341</v>
      </c>
      <c r="AI10">
        <v>2600.3476711925632</v>
      </c>
      <c r="AJ10">
        <v>2636.5261912161918</v>
      </c>
      <c r="AK10">
        <v>2627.1917254856771</v>
      </c>
      <c r="AL10">
        <v>600.15372533022708</v>
      </c>
      <c r="AM10">
        <v>594.64760774395666</v>
      </c>
      <c r="AN10">
        <v>609.06444841336338</v>
      </c>
      <c r="AO10">
        <v>610.80481006524542</v>
      </c>
      <c r="AP10">
        <v>611.66631836864929</v>
      </c>
      <c r="AQ10">
        <v>2030.3187018385399</v>
      </c>
      <c r="AR10">
        <v>2000.3319630837029</v>
      </c>
      <c r="AS10">
        <v>2004.5040641482381</v>
      </c>
      <c r="AT10">
        <v>2010.5439238488259</v>
      </c>
      <c r="AU10">
        <v>2030.3801730899011</v>
      </c>
      <c r="AV10">
        <v>717.5511254895199</v>
      </c>
      <c r="AW10">
        <v>937.88220610505698</v>
      </c>
      <c r="AX10">
        <v>158.1876056477426</v>
      </c>
      <c r="AY10">
        <v>9226.8284550838544</v>
      </c>
      <c r="AZ10">
        <v>2061.9663436044839</v>
      </c>
    </row>
    <row r="11">
      <c r="A11" t="s">
        <v>303</v>
      </c>
      <c r="B11">
        <v>2019</v>
      </c>
      <c r="C11" t="s">
        <v>306</v>
      </c>
      <c r="D11">
        <v>30</v>
      </c>
      <c r="E11" t="s">
        <v>57</v>
      </c>
      <c r="F11" t="s">
        <v>48</v>
      </c>
      <c r="G11" t="s">
        <v>191</v>
      </c>
      <c r="H11">
        <v>0.57446471475407546</v>
      </c>
      <c r="I11">
        <v>1.5452478785136401</v>
      </c>
      <c r="J11">
        <v>1.6263627597939141</v>
      </c>
      <c r="K11">
        <v>0.66557807979138761</v>
      </c>
      <c r="L11">
        <v>0.49027486368164519</v>
      </c>
      <c r="M11">
        <v>1.8804040652041969</v>
      </c>
      <c r="N11">
        <v>2.0900626544633338</v>
      </c>
      <c r="O11">
        <v>0</v>
      </c>
      <c r="P11">
        <v>0</v>
      </c>
      <c r="Q11">
        <v>0</v>
      </c>
      <c r="R11">
        <v>0.66634763928611518</v>
      </c>
      <c r="S11">
        <v>1.4175709598362469</v>
      </c>
      <c r="T11">
        <v>1.596764765241818</v>
      </c>
      <c r="U11">
        <v>0.87100066855241887</v>
      </c>
      <c r="V11">
        <v>0.63347373422656261</v>
      </c>
      <c r="W11" t="s">
        <v>156</v>
      </c>
      <c r="X11" t="s">
        <v>157</v>
      </c>
      <c r="Y11" t="s">
        <v>158</v>
      </c>
      <c r="Z11" t="s">
        <v>159</v>
      </c>
      <c r="AA11" t="s">
        <v>160</v>
      </c>
      <c r="AB11">
        <v>0.29992108062929762</v>
      </c>
      <c r="AC11">
        <v>0.28701844577505919</v>
      </c>
      <c r="AD11">
        <v>2.6986720699443612</v>
      </c>
      <c r="AE11">
        <v>1.1272145941775711</v>
      </c>
      <c r="AF11">
        <v>0.73548313259384246</v>
      </c>
      <c r="AG11">
        <v>15.20646256193835</v>
      </c>
      <c r="AH11">
        <v>40.908877934395768</v>
      </c>
      <c r="AI11">
        <v>42.990263790062883</v>
      </c>
      <c r="AJ11">
        <v>17.665719553680461</v>
      </c>
      <c r="AK11">
        <v>12.94392144399497</v>
      </c>
      <c r="AL11">
        <v>11.50159144161533</v>
      </c>
      <c r="AM11">
        <v>12.693816288794331</v>
      </c>
      <c r="AN11">
        <v>0</v>
      </c>
      <c r="AO11">
        <v>0</v>
      </c>
      <c r="AP11">
        <v>0</v>
      </c>
      <c r="AQ11">
        <v>13.619735525839049</v>
      </c>
      <c r="AR11">
        <v>28.76387332416434</v>
      </c>
      <c r="AS11">
        <v>32.52658770598395</v>
      </c>
      <c r="AT11">
        <v>17.665719553680461</v>
      </c>
      <c r="AU11">
        <v>12.94392144399497</v>
      </c>
      <c r="AV11">
        <v>2.158561069321006</v>
      </c>
      <c r="AW11">
        <v>2.699643405708104</v>
      </c>
      <c r="AX11">
        <v>4.3873653346212</v>
      </c>
      <c r="AY11">
        <v>105.1918953213888</v>
      </c>
      <c r="AZ11">
        <v>15.27778015303331</v>
      </c>
    </row>
    <row r="12">
      <c r="A12" t="s">
        <v>303</v>
      </c>
      <c r="B12">
        <v>2019</v>
      </c>
      <c r="C12" t="s">
        <v>306</v>
      </c>
      <c r="D12">
        <v>31</v>
      </c>
      <c r="E12" t="s">
        <v>104</v>
      </c>
      <c r="F12" t="s">
        <v>49</v>
      </c>
      <c r="G12" t="s">
        <v>317</v>
      </c>
      <c r="H12">
        <v>10.92840715135779</v>
      </c>
      <c r="I12">
        <v>17.950744849195249</v>
      </c>
      <c r="J12">
        <v>24.5266357563581</v>
      </c>
      <c r="K12">
        <v>27.312099637566771</v>
      </c>
      <c r="L12">
        <v>38.907474846577983</v>
      </c>
      <c r="M12">
        <v>23.216706990183528</v>
      </c>
      <c r="N12">
        <v>33.294311193338167</v>
      </c>
      <c r="O12">
        <v>37.139180844493161</v>
      </c>
      <c r="P12">
        <v>48.493895813969019</v>
      </c>
      <c r="Q12">
        <v>51.916192115903968</v>
      </c>
      <c r="R12">
        <v>7.8228113979218588</v>
      </c>
      <c r="S12">
        <v>17.353491032195191</v>
      </c>
      <c r="T12">
        <v>18.361502247300511</v>
      </c>
      <c r="U12">
        <v>23.458956309505499</v>
      </c>
      <c r="V12">
        <v>30.291038508758479</v>
      </c>
      <c r="W12" t="s">
        <v>156</v>
      </c>
      <c r="X12" t="s">
        <v>157</v>
      </c>
      <c r="Y12" t="s">
        <v>158</v>
      </c>
      <c r="Z12" t="s">
        <v>159</v>
      </c>
      <c r="AA12" t="s">
        <v>160</v>
      </c>
      <c r="AB12">
        <v>5.966277583020303</v>
      </c>
      <c r="AC12">
        <v>4.4170658175089947</v>
      </c>
      <c r="AD12">
        <v>0.27565771271074863</v>
      </c>
      <c r="AE12">
        <v>31.480279116712321</v>
      </c>
      <c r="AF12">
        <v>6.8493329353066361</v>
      </c>
      <c r="AG12">
        <v>289.28219600029422</v>
      </c>
      <c r="AH12">
        <v>475.22785184055522</v>
      </c>
      <c r="AI12">
        <v>648.32186712282646</v>
      </c>
      <c r="AJ12">
        <v>724.91553924170478</v>
      </c>
      <c r="AK12">
        <v>1027.2101127447011</v>
      </c>
      <c r="AL12">
        <v>142.00622268479751</v>
      </c>
      <c r="AM12">
        <v>202.21014372351561</v>
      </c>
      <c r="AN12">
        <v>226.2015469557538</v>
      </c>
      <c r="AO12">
        <v>296.20304821975151</v>
      </c>
      <c r="AP12">
        <v>317.55386095254482</v>
      </c>
      <c r="AQ12">
        <v>159.89344904464659</v>
      </c>
      <c r="AR12">
        <v>352.11896400568531</v>
      </c>
      <c r="AS12">
        <v>374.02942891841309</v>
      </c>
      <c r="AT12">
        <v>475.79681411097118</v>
      </c>
      <c r="AU12">
        <v>618.94408833400291</v>
      </c>
      <c r="AV12">
        <v>42.939877691985807</v>
      </c>
      <c r="AW12">
        <v>41.546119360433899</v>
      </c>
      <c r="AX12">
        <v>0.44815044645014718</v>
      </c>
      <c r="AY12">
        <v>2937.746053535966</v>
      </c>
      <c r="AZ12">
        <v>142.27736591524541</v>
      </c>
    </row>
    <row r="13">
      <c r="A13" t="s">
        <v>303</v>
      </c>
      <c r="B13">
        <v>2019</v>
      </c>
      <c r="C13" t="s">
        <v>306</v>
      </c>
      <c r="D13">
        <v>32</v>
      </c>
      <c r="E13" t="s">
        <v>104</v>
      </c>
      <c r="F13" t="s">
        <v>48</v>
      </c>
      <c r="G13" t="s">
        <v>191</v>
      </c>
      <c r="H13">
        <v>89.071592848642283</v>
      </c>
      <c r="I13">
        <v>82.049255150804825</v>
      </c>
      <c r="J13">
        <v>75.473364243641853</v>
      </c>
      <c r="K13">
        <v>72.687900362433297</v>
      </c>
      <c r="L13">
        <v>61.092525153422031</v>
      </c>
      <c r="M13">
        <v>76.783293009816504</v>
      </c>
      <c r="N13">
        <v>66.705688806661826</v>
      </c>
      <c r="O13">
        <v>62.860819155506867</v>
      </c>
      <c r="P13">
        <v>51.506104186031003</v>
      </c>
      <c r="Q13">
        <v>48.083807884095997</v>
      </c>
      <c r="R13">
        <v>92.177188602078104</v>
      </c>
      <c r="S13">
        <v>82.646508967804834</v>
      </c>
      <c r="T13">
        <v>81.63849775269945</v>
      </c>
      <c r="U13">
        <v>76.54104369049449</v>
      </c>
      <c r="V13">
        <v>69.708961491241467</v>
      </c>
      <c r="W13" t="s">
        <v>156</v>
      </c>
      <c r="X13" t="s">
        <v>157</v>
      </c>
      <c r="Y13" t="s">
        <v>158</v>
      </c>
      <c r="Z13" t="s">
        <v>159</v>
      </c>
      <c r="AA13" t="s">
        <v>160</v>
      </c>
      <c r="AB13">
        <v>94.033722416979685</v>
      </c>
      <c r="AC13">
        <v>95.582934182491002</v>
      </c>
      <c r="AD13">
        <v>99.724342287289261</v>
      </c>
      <c r="AE13">
        <v>68.519720883287633</v>
      </c>
      <c r="AF13">
        <v>93.150667064693323</v>
      </c>
      <c r="AG13">
        <v>2357.7842245105189</v>
      </c>
      <c r="AH13">
        <v>2172.1712161811838</v>
      </c>
      <c r="AI13">
        <v>1995.0160678597981</v>
      </c>
      <c r="AJ13">
        <v>1929.276371528169</v>
      </c>
      <c r="AK13">
        <v>1612.925534184971</v>
      </c>
      <c r="AL13">
        <v>469.64909408704489</v>
      </c>
      <c r="AM13">
        <v>405.13128030923531</v>
      </c>
      <c r="AN13">
        <v>382.86290145760978</v>
      </c>
      <c r="AO13">
        <v>314.60176184549408</v>
      </c>
      <c r="AP13">
        <v>294.11245741610429</v>
      </c>
      <c r="AQ13">
        <v>1884.0449883197321</v>
      </c>
      <c r="AR13">
        <v>1676.9768724021831</v>
      </c>
      <c r="AS13">
        <v>1663.0012229358081</v>
      </c>
      <c r="AT13">
        <v>1552.412829291535</v>
      </c>
      <c r="AU13">
        <v>1424.380006199892</v>
      </c>
      <c r="AV13">
        <v>676.76980886685499</v>
      </c>
      <c r="AW13">
        <v>899.03573015033123</v>
      </c>
      <c r="AX13">
        <v>162.12682053591359</v>
      </c>
      <c r="AY13">
        <v>6394.2742968692728</v>
      </c>
      <c r="AZ13">
        <v>1934.966757842272</v>
      </c>
    </row>
    <row r="14">
      <c r="A14" t="s">
        <v>303</v>
      </c>
      <c r="B14">
        <v>2019</v>
      </c>
      <c r="C14" t="s">
        <v>306</v>
      </c>
      <c r="D14">
        <v>33</v>
      </c>
      <c r="E14" t="s">
        <v>105</v>
      </c>
      <c r="F14" t="s">
        <v>49</v>
      </c>
      <c r="G14" t="s">
        <v>191</v>
      </c>
      <c r="H14">
        <v>19.408934200179559</v>
      </c>
      <c r="I14">
        <v>44.167501094511927</v>
      </c>
      <c r="J14">
        <v>58.016236628230999</v>
      </c>
      <c r="K14">
        <v>66.007672831584685</v>
      </c>
      <c r="L14">
        <v>73.762834274963694</v>
      </c>
      <c r="M14">
        <v>48.186636420086927</v>
      </c>
      <c r="N14">
        <v>76.648707534069288</v>
      </c>
      <c r="O14">
        <v>81.985327704296523</v>
      </c>
      <c r="P14">
        <v>84.002862001560871</v>
      </c>
      <c r="Q14">
        <v>83.680351789688004</v>
      </c>
      <c r="R14">
        <v>16.389474954653259</v>
      </c>
      <c r="S14">
        <v>36.829547798077073</v>
      </c>
      <c r="T14">
        <v>52.533983150010762</v>
      </c>
      <c r="U14">
        <v>54.553802211603951</v>
      </c>
      <c r="V14">
        <v>67.17477455798047</v>
      </c>
      <c r="W14" t="s">
        <v>156</v>
      </c>
      <c r="X14" t="s">
        <v>157</v>
      </c>
      <c r="Y14" t="s">
        <v>158</v>
      </c>
      <c r="Z14" t="s">
        <v>159</v>
      </c>
      <c r="AA14" t="s">
        <v>160</v>
      </c>
      <c r="AB14">
        <v>45.772400422666891</v>
      </c>
      <c r="AC14">
        <v>6.0322118171435211</v>
      </c>
      <c r="AD14">
        <v>10.40237357804701</v>
      </c>
      <c r="AE14">
        <v>61.166402529174427</v>
      </c>
      <c r="AF14">
        <v>38.748103426496797</v>
      </c>
      <c r="AG14">
        <v>513.76737979199163</v>
      </c>
      <c r="AH14">
        <v>1169.2900123446</v>
      </c>
      <c r="AI14">
        <v>1533.565191243315</v>
      </c>
      <c r="AJ14">
        <v>1751.9703127833629</v>
      </c>
      <c r="AK14">
        <v>1947.4388818789739</v>
      </c>
      <c r="AL14">
        <v>294.73612363697862</v>
      </c>
      <c r="AM14">
        <v>465.51935184011489</v>
      </c>
      <c r="AN14">
        <v>499.34348396206201</v>
      </c>
      <c r="AO14">
        <v>513.09352169800411</v>
      </c>
      <c r="AP14">
        <v>511.84452698991868</v>
      </c>
      <c r="AQ14">
        <v>334.99077828036621</v>
      </c>
      <c r="AR14">
        <v>747.30682093862742</v>
      </c>
      <c r="AS14">
        <v>1070.133339405651</v>
      </c>
      <c r="AT14">
        <v>1106.4654772984809</v>
      </c>
      <c r="AU14">
        <v>1372.5983539920401</v>
      </c>
      <c r="AV14">
        <v>329.42839961243351</v>
      </c>
      <c r="AW14">
        <v>56.737889476095468</v>
      </c>
      <c r="AX14">
        <v>16.911655825987001</v>
      </c>
      <c r="AY14">
        <v>5708.0611316333452</v>
      </c>
      <c r="AZ14">
        <v>804.89270149439017</v>
      </c>
    </row>
    <row r="15">
      <c r="A15" t="s">
        <v>303</v>
      </c>
      <c r="B15">
        <v>2019</v>
      </c>
      <c r="C15" t="s">
        <v>306</v>
      </c>
      <c r="D15">
        <v>34</v>
      </c>
      <c r="E15" t="s">
        <v>105</v>
      </c>
      <c r="F15" t="s">
        <v>48</v>
      </c>
      <c r="G15" t="s">
        <v>191</v>
      </c>
      <c r="H15">
        <v>80.59106579982047</v>
      </c>
      <c r="I15">
        <v>55.832498905488201</v>
      </c>
      <c r="J15">
        <v>41.983763371768937</v>
      </c>
      <c r="K15">
        <v>33.992327168415379</v>
      </c>
      <c r="L15">
        <v>26.237165725036341</v>
      </c>
      <c r="M15">
        <v>51.813363579913087</v>
      </c>
      <c r="N15">
        <v>23.351292465930729</v>
      </c>
      <c r="O15">
        <v>18.014672295703491</v>
      </c>
      <c r="P15">
        <v>15.997137998439131</v>
      </c>
      <c r="Q15">
        <v>16.319648210311961</v>
      </c>
      <c r="R15">
        <v>83.610525045346691</v>
      </c>
      <c r="S15">
        <v>63.170452201922977</v>
      </c>
      <c r="T15">
        <v>47.466016849989231</v>
      </c>
      <c r="U15">
        <v>45.44619778839602</v>
      </c>
      <c r="V15">
        <v>32.825225442019487</v>
      </c>
      <c r="W15" t="s">
        <v>156</v>
      </c>
      <c r="X15" t="s">
        <v>157</v>
      </c>
      <c r="Y15" t="s">
        <v>158</v>
      </c>
      <c r="Z15" t="s">
        <v>159</v>
      </c>
      <c r="AA15" t="s">
        <v>160</v>
      </c>
      <c r="AB15">
        <v>54.227599577333088</v>
      </c>
      <c r="AC15">
        <v>93.967788182856452</v>
      </c>
      <c r="AD15">
        <v>89.597626421953024</v>
      </c>
      <c r="AE15">
        <v>38.833597470825531</v>
      </c>
      <c r="AF15">
        <v>61.251896573503167</v>
      </c>
      <c r="AG15">
        <v>2133.2990407188199</v>
      </c>
      <c r="AH15">
        <v>1478.109055677141</v>
      </c>
      <c r="AI15">
        <v>1109.7727437393089</v>
      </c>
      <c r="AJ15">
        <v>902.22159798651057</v>
      </c>
      <c r="AK15">
        <v>692.69676505069822</v>
      </c>
      <c r="AL15">
        <v>316.9191931348638</v>
      </c>
      <c r="AM15">
        <v>141.8220721926362</v>
      </c>
      <c r="AN15">
        <v>109.7209644513015</v>
      </c>
      <c r="AO15">
        <v>97.711288367241352</v>
      </c>
      <c r="AP15">
        <v>99.821791378730367</v>
      </c>
      <c r="AQ15">
        <v>1708.947659084012</v>
      </c>
      <c r="AR15">
        <v>1281.7890154692409</v>
      </c>
      <c r="AS15">
        <v>966.89731244857057</v>
      </c>
      <c r="AT15">
        <v>921.74416610402443</v>
      </c>
      <c r="AU15">
        <v>670.72574054185486</v>
      </c>
      <c r="AV15">
        <v>390.28128694640719</v>
      </c>
      <c r="AW15">
        <v>883.84396003466941</v>
      </c>
      <c r="AX15">
        <v>145.6633151563768</v>
      </c>
      <c r="AY15">
        <v>3623.959218771894</v>
      </c>
      <c r="AZ15">
        <v>1272.351422263127</v>
      </c>
    </row>
    <row r="16">
      <c r="A16" t="s">
        <v>303</v>
      </c>
      <c r="B16">
        <v>2019</v>
      </c>
      <c r="C16" t="s">
        <v>306</v>
      </c>
      <c r="D16">
        <v>35</v>
      </c>
      <c r="E16" t="s">
        <v>55</v>
      </c>
      <c r="F16" t="s">
        <v>49</v>
      </c>
      <c r="G16" t="s">
        <v>191</v>
      </c>
      <c r="H16">
        <v>99.425727515819801</v>
      </c>
      <c r="I16">
        <v>98.454752121486351</v>
      </c>
      <c r="J16">
        <v>98.462475439816359</v>
      </c>
      <c r="K16">
        <v>99.634034024371132</v>
      </c>
      <c r="L16">
        <v>99.651103245447885</v>
      </c>
      <c r="M16">
        <v>98.119595934795825</v>
      </c>
      <c r="N16">
        <v>97.909937345536662</v>
      </c>
      <c r="O16">
        <v>100</v>
      </c>
      <c r="P16">
        <v>100</v>
      </c>
      <c r="Q16">
        <v>100</v>
      </c>
      <c r="R16">
        <v>99.333901314932774</v>
      </c>
      <c r="S16">
        <v>98.582429040163746</v>
      </c>
      <c r="T16">
        <v>98.518515475088194</v>
      </c>
      <c r="U16">
        <v>99.521083071816179</v>
      </c>
      <c r="V16">
        <v>99.549197916642186</v>
      </c>
      <c r="W16" t="s">
        <v>156</v>
      </c>
      <c r="X16" t="s">
        <v>157</v>
      </c>
      <c r="Y16" t="s">
        <v>158</v>
      </c>
      <c r="Z16" t="s">
        <v>159</v>
      </c>
      <c r="AA16" t="s">
        <v>160</v>
      </c>
      <c r="AB16">
        <v>100</v>
      </c>
      <c r="AC16">
        <v>99.168894413538311</v>
      </c>
      <c r="AD16">
        <v>97.890435138671378</v>
      </c>
      <c r="AE16">
        <v>99.019497746702271</v>
      </c>
      <c r="AF16">
        <v>99.377565391852357</v>
      </c>
      <c r="AG16">
        <v>2631.865046419844</v>
      </c>
      <c r="AH16">
        <v>2606.490190087341</v>
      </c>
      <c r="AI16">
        <v>2602.6959650236158</v>
      </c>
      <c r="AJ16">
        <v>2644.4784714485609</v>
      </c>
      <c r="AK16">
        <v>2630.9242993417611</v>
      </c>
      <c r="AL16">
        <v>600.15372533022708</v>
      </c>
      <c r="AM16">
        <v>594.64760774395666</v>
      </c>
      <c r="AN16">
        <v>609.06444841336338</v>
      </c>
      <c r="AO16">
        <v>610.80481006524542</v>
      </c>
      <c r="AP16">
        <v>611.66631836864929</v>
      </c>
      <c r="AQ16">
        <v>2030.323790309511</v>
      </c>
      <c r="AR16">
        <v>2000.3319630837029</v>
      </c>
      <c r="AS16">
        <v>2006.852357979292</v>
      </c>
      <c r="AT16">
        <v>2018.496204081194</v>
      </c>
      <c r="AU16">
        <v>2034.112746945985</v>
      </c>
      <c r="AV16">
        <v>719.70968655884087</v>
      </c>
      <c r="AW16">
        <v>932.76462121423651</v>
      </c>
      <c r="AX16">
        <v>159.1453465212046</v>
      </c>
      <c r="AY16">
        <v>9240.5196805913165</v>
      </c>
      <c r="AZ16">
        <v>2064.3146374355379</v>
      </c>
    </row>
    <row r="17">
      <c r="A17" t="s">
        <v>303</v>
      </c>
      <c r="B17">
        <v>2019</v>
      </c>
      <c r="C17" t="s">
        <v>306</v>
      </c>
      <c r="D17">
        <v>36</v>
      </c>
      <c r="E17" t="s">
        <v>55</v>
      </c>
      <c r="F17" t="s">
        <v>48</v>
      </c>
      <c r="G17" t="s">
        <v>191</v>
      </c>
      <c r="H17">
        <v>0.57427248418018961</v>
      </c>
      <c r="I17">
        <v>1.5452478785136401</v>
      </c>
      <c r="J17">
        <v>1.537524560183654</v>
      </c>
      <c r="K17">
        <v>0.36596597562887312</v>
      </c>
      <c r="L17">
        <v>0.34889675455210839</v>
      </c>
      <c r="M17">
        <v>1.8804040652041969</v>
      </c>
      <c r="N17">
        <v>2.0900626544633338</v>
      </c>
      <c r="O17">
        <v>0</v>
      </c>
      <c r="P17">
        <v>0</v>
      </c>
      <c r="Q17">
        <v>0</v>
      </c>
      <c r="R17">
        <v>0.66609868506722769</v>
      </c>
      <c r="S17">
        <v>1.4175709598362469</v>
      </c>
      <c r="T17">
        <v>1.481484524911804</v>
      </c>
      <c r="U17">
        <v>0.47891692818383469</v>
      </c>
      <c r="V17">
        <v>0.45080208335781119</v>
      </c>
      <c r="W17" t="s">
        <v>156</v>
      </c>
      <c r="X17" t="s">
        <v>157</v>
      </c>
      <c r="Y17" t="s">
        <v>158</v>
      </c>
      <c r="Z17" t="s">
        <v>159</v>
      </c>
      <c r="AA17" t="s">
        <v>160</v>
      </c>
      <c r="AB17">
        <v>0</v>
      </c>
      <c r="AC17">
        <v>0.83110558646169319</v>
      </c>
      <c r="AD17">
        <v>2.1095648613286482</v>
      </c>
      <c r="AE17">
        <v>0.98050225329773999</v>
      </c>
      <c r="AF17">
        <v>0.62243460814762708</v>
      </c>
      <c r="AG17">
        <v>15.201374090967059</v>
      </c>
      <c r="AH17">
        <v>40.908877934395768</v>
      </c>
      <c r="AI17">
        <v>40.641969959009288</v>
      </c>
      <c r="AJ17">
        <v>9.7134393213115899</v>
      </c>
      <c r="AK17">
        <v>9.2113475879109359</v>
      </c>
      <c r="AL17">
        <v>11.50159144161533</v>
      </c>
      <c r="AM17">
        <v>12.693816288794331</v>
      </c>
      <c r="AN17">
        <v>0</v>
      </c>
      <c r="AO17">
        <v>0</v>
      </c>
      <c r="AP17">
        <v>0</v>
      </c>
      <c r="AQ17">
        <v>13.61464705486777</v>
      </c>
      <c r="AR17">
        <v>28.76387332416434</v>
      </c>
      <c r="AS17">
        <v>30.17829387493035</v>
      </c>
      <c r="AT17">
        <v>9.7134393213115899</v>
      </c>
      <c r="AU17">
        <v>9.2113475879109359</v>
      </c>
      <c r="AV17">
        <v>0</v>
      </c>
      <c r="AW17">
        <v>7.8172282965286852</v>
      </c>
      <c r="AX17">
        <v>3.4296244611591922</v>
      </c>
      <c r="AY17">
        <v>91.500669813927061</v>
      </c>
      <c r="AZ17">
        <v>12.92948632197972</v>
      </c>
    </row>
    <row r="18">
      <c r="A18" t="s">
        <v>303</v>
      </c>
      <c r="B18">
        <v>2019</v>
      </c>
      <c r="C18" t="s">
        <v>306</v>
      </c>
      <c r="D18">
        <v>37</v>
      </c>
      <c r="E18" t="s">
        <v>126</v>
      </c>
      <c r="F18" t="s">
        <v>49</v>
      </c>
      <c r="G18" t="s">
        <v>318</v>
      </c>
      <c r="H18">
        <v>99.78785994752424</v>
      </c>
      <c r="I18">
        <v>100</v>
      </c>
      <c r="J18">
        <v>100</v>
      </c>
      <c r="K18">
        <v>100</v>
      </c>
      <c r="L18">
        <v>100</v>
      </c>
      <c r="M18">
        <v>100</v>
      </c>
      <c r="N18">
        <v>100</v>
      </c>
      <c r="O18">
        <v>100</v>
      </c>
      <c r="P18">
        <v>100</v>
      </c>
      <c r="Q18">
        <v>100</v>
      </c>
      <c r="R18">
        <v>99.725063519635555</v>
      </c>
      <c r="S18">
        <v>100</v>
      </c>
      <c r="T18">
        <v>100</v>
      </c>
      <c r="U18">
        <v>100</v>
      </c>
      <c r="V18">
        <v>100</v>
      </c>
      <c r="W18" t="s">
        <v>156</v>
      </c>
      <c r="X18" t="s">
        <v>157</v>
      </c>
      <c r="Y18" t="s">
        <v>158</v>
      </c>
      <c r="Z18" t="s">
        <v>159</v>
      </c>
      <c r="AA18" t="s">
        <v>160</v>
      </c>
      <c r="AB18">
        <v>100</v>
      </c>
      <c r="AC18">
        <v>99.404286801109492</v>
      </c>
      <c r="AD18">
        <v>100</v>
      </c>
      <c r="AE18">
        <v>100</v>
      </c>
      <c r="AF18">
        <v>100</v>
      </c>
      <c r="AG18">
        <v>2628.09194922799</v>
      </c>
      <c r="AH18">
        <v>2606.490190087341</v>
      </c>
      <c r="AI18">
        <v>2600.3476711925632</v>
      </c>
      <c r="AJ18">
        <v>2636.5261912161918</v>
      </c>
      <c r="AK18">
        <v>2627.1917254856771</v>
      </c>
      <c r="AL18">
        <v>600.15372533022708</v>
      </c>
      <c r="AM18">
        <v>594.64760774395666</v>
      </c>
      <c r="AN18">
        <v>609.06444841336338</v>
      </c>
      <c r="AO18">
        <v>610.80481006524542</v>
      </c>
      <c r="AP18">
        <v>611.66631836864929</v>
      </c>
      <c r="AQ18">
        <v>2026.5506931176569</v>
      </c>
      <c r="AR18">
        <v>2000.3319630837029</v>
      </c>
      <c r="AS18">
        <v>2004.5040641482381</v>
      </c>
      <c r="AT18">
        <v>2010.5439238488259</v>
      </c>
      <c r="AU18">
        <v>2030.3801730899011</v>
      </c>
      <c r="AV18">
        <v>719.37020486045014</v>
      </c>
      <c r="AW18">
        <v>932.29511801324372</v>
      </c>
      <c r="AX18">
        <v>158.1876056477426</v>
      </c>
      <c r="AY18">
        <v>9226.8284550838544</v>
      </c>
      <c r="AZ18">
        <v>2061.9663436044839</v>
      </c>
    </row>
    <row r="19">
      <c r="A19" t="s">
        <v>303</v>
      </c>
      <c r="B19">
        <v>2019</v>
      </c>
      <c r="C19" t="s">
        <v>306</v>
      </c>
      <c r="D19">
        <v>38</v>
      </c>
      <c r="E19" t="s">
        <v>126</v>
      </c>
      <c r="F19" t="s">
        <v>48</v>
      </c>
      <c r="G19" t="s">
        <v>191</v>
      </c>
      <c r="H19">
        <v>0.21214005247575901</v>
      </c>
      <c r="I19">
        <v>0</v>
      </c>
      <c r="J19">
        <v>0</v>
      </c>
      <c r="K19">
        <v>0</v>
      </c>
      <c r="L19">
        <v>0</v>
      </c>
      <c r="M19">
        <v>0</v>
      </c>
      <c r="N19">
        <v>0</v>
      </c>
      <c r="O19">
        <v>0</v>
      </c>
      <c r="P19">
        <v>0</v>
      </c>
      <c r="Q19">
        <v>0</v>
      </c>
      <c r="R19">
        <v>0.27493648036443757</v>
      </c>
      <c r="S19">
        <v>0</v>
      </c>
      <c r="T19">
        <v>0</v>
      </c>
      <c r="U19">
        <v>0</v>
      </c>
      <c r="V19">
        <v>0</v>
      </c>
      <c r="W19" t="s">
        <v>156</v>
      </c>
      <c r="X19" t="s">
        <v>157</v>
      </c>
      <c r="Y19" t="s">
        <v>158</v>
      </c>
      <c r="Z19" t="s">
        <v>159</v>
      </c>
      <c r="AA19" t="s">
        <v>160</v>
      </c>
      <c r="AB19">
        <v>0</v>
      </c>
      <c r="AC19">
        <v>0.59571319889050711</v>
      </c>
      <c r="AD19">
        <v>0</v>
      </c>
      <c r="AE19">
        <v>0</v>
      </c>
      <c r="AF19">
        <v>0</v>
      </c>
      <c r="AG19">
        <v>5.5870880918132944</v>
      </c>
      <c r="AH19">
        <v>0</v>
      </c>
      <c r="AI19">
        <v>0</v>
      </c>
      <c r="AJ19">
        <v>0</v>
      </c>
      <c r="AK19">
        <v>0</v>
      </c>
      <c r="AL19">
        <v>0</v>
      </c>
      <c r="AM19">
        <v>0</v>
      </c>
      <c r="AN19">
        <v>0</v>
      </c>
      <c r="AO19">
        <v>0</v>
      </c>
      <c r="AP19">
        <v>0</v>
      </c>
      <c r="AQ19">
        <v>5.5870880918132944</v>
      </c>
      <c r="AR19">
        <v>0</v>
      </c>
      <c r="AS19">
        <v>0</v>
      </c>
      <c r="AT19">
        <v>0</v>
      </c>
      <c r="AU19">
        <v>0</v>
      </c>
      <c r="AV19">
        <v>0</v>
      </c>
      <c r="AW19">
        <v>5.5870880918132944</v>
      </c>
      <c r="AX19">
        <v>0</v>
      </c>
      <c r="AY19">
        <v>0</v>
      </c>
      <c r="AZ19">
        <v>0</v>
      </c>
    </row>
    <row r="20">
      <c r="A20" t="s">
        <v>303</v>
      </c>
      <c r="B20">
        <v>2019</v>
      </c>
      <c r="C20" t="s">
        <v>306</v>
      </c>
      <c r="D20">
        <v>39</v>
      </c>
      <c r="E20" t="s">
        <v>123</v>
      </c>
      <c r="F20" t="s">
        <v>49</v>
      </c>
      <c r="G20" t="s">
        <v>191</v>
      </c>
      <c r="H20">
        <v>96.379299177013181</v>
      </c>
      <c r="I20">
        <v>92.491909397497267</v>
      </c>
      <c r="J20">
        <v>91.993123046401749</v>
      </c>
      <c r="K20">
        <v>93.615824497099482</v>
      </c>
      <c r="L20">
        <v>97.69929044972497</v>
      </c>
      <c r="M20">
        <v>83.12510745618124</v>
      </c>
      <c r="N20">
        <v>92.378174909017915</v>
      </c>
      <c r="O20">
        <v>97.012940770555474</v>
      </c>
      <c r="P20">
        <v>100</v>
      </c>
      <c r="Q20">
        <v>97.875193792049913</v>
      </c>
      <c r="R20">
        <v>97.467151366241083</v>
      </c>
      <c r="S20">
        <v>94.847955984453165</v>
      </c>
      <c r="T20">
        <v>91.845458988186508</v>
      </c>
      <c r="U20">
        <v>94.766202037214711</v>
      </c>
      <c r="V20">
        <v>93.940579228363319</v>
      </c>
      <c r="W20" t="s">
        <v>156</v>
      </c>
      <c r="X20" t="s">
        <v>157</v>
      </c>
      <c r="Y20" t="s">
        <v>158</v>
      </c>
      <c r="Z20" t="s">
        <v>159</v>
      </c>
      <c r="AA20" t="s">
        <v>160</v>
      </c>
      <c r="AB20">
        <v>100</v>
      </c>
      <c r="AC20">
        <v>78.424134514874723</v>
      </c>
      <c r="AD20">
        <v>100</v>
      </c>
      <c r="AE20">
        <v>95.039945743935391</v>
      </c>
      <c r="AF20">
        <v>90.65193324032181</v>
      </c>
      <c r="AG20">
        <v>278.80815314895722</v>
      </c>
      <c r="AH20">
        <v>439.54731415603891</v>
      </c>
      <c r="AI20">
        <v>596.41153295903098</v>
      </c>
      <c r="AJ20">
        <v>678.63565896871671</v>
      </c>
      <c r="AK20">
        <v>1003.5769915793931</v>
      </c>
      <c r="AL20">
        <v>118.04282520120201</v>
      </c>
      <c r="AM20">
        <v>186.79804025268581</v>
      </c>
      <c r="AN20">
        <v>219.44477277026559</v>
      </c>
      <c r="AO20">
        <v>296.20304821975151</v>
      </c>
      <c r="AP20">
        <v>310.80645680143988</v>
      </c>
      <c r="AQ20">
        <v>155.84359000504929</v>
      </c>
      <c r="AR20">
        <v>333.97763999302492</v>
      </c>
      <c r="AS20">
        <v>343.52904574100938</v>
      </c>
      <c r="AT20">
        <v>450.89457014703379</v>
      </c>
      <c r="AU20">
        <v>581.43966168067504</v>
      </c>
      <c r="AV20">
        <v>42.939877691985807</v>
      </c>
      <c r="AW20">
        <v>32.582184532937092</v>
      </c>
      <c r="AX20">
        <v>0.44815044645014718</v>
      </c>
      <c r="AY20">
        <v>2792.0322553751848</v>
      </c>
      <c r="AZ20">
        <v>128.97718276557671</v>
      </c>
    </row>
    <row r="21">
      <c r="A21" t="s">
        <v>303</v>
      </c>
      <c r="B21">
        <v>2019</v>
      </c>
      <c r="C21" t="s">
        <v>306</v>
      </c>
      <c r="D21">
        <v>40</v>
      </c>
      <c r="E21" t="s">
        <v>123</v>
      </c>
      <c r="F21" t="s">
        <v>48</v>
      </c>
      <c r="G21" t="s">
        <v>191</v>
      </c>
      <c r="H21">
        <v>3.620700822986811</v>
      </c>
      <c r="I21">
        <v>7.5080906025027154</v>
      </c>
      <c r="J21">
        <v>8.0068769535982547</v>
      </c>
      <c r="K21">
        <v>6.3841755029005052</v>
      </c>
      <c r="L21">
        <v>2.3007095502750392</v>
      </c>
      <c r="M21">
        <v>16.874892543818731</v>
      </c>
      <c r="N21">
        <v>7.6218250909820684</v>
      </c>
      <c r="O21">
        <v>2.9870592294445379</v>
      </c>
      <c r="P21">
        <v>0</v>
      </c>
      <c r="Q21">
        <v>2.124806207950106</v>
      </c>
      <c r="R21">
        <v>2.532848633758896</v>
      </c>
      <c r="S21">
        <v>5.152044015546827</v>
      </c>
      <c r="T21">
        <v>8.1545410118134871</v>
      </c>
      <c r="U21">
        <v>5.2337979627852906</v>
      </c>
      <c r="V21">
        <v>6.0594207716366739</v>
      </c>
      <c r="W21" t="s">
        <v>156</v>
      </c>
      <c r="X21" t="s">
        <v>157</v>
      </c>
      <c r="Y21" t="s">
        <v>158</v>
      </c>
      <c r="Z21" t="s">
        <v>159</v>
      </c>
      <c r="AA21" t="s">
        <v>160</v>
      </c>
      <c r="AB21">
        <v>0</v>
      </c>
      <c r="AC21">
        <v>21.575865485125281</v>
      </c>
      <c r="AD21">
        <v>0</v>
      </c>
      <c r="AE21">
        <v>4.9600542560645664</v>
      </c>
      <c r="AF21">
        <v>9.348066759678181</v>
      </c>
      <c r="AG21">
        <v>10.47404285133697</v>
      </c>
      <c r="AH21">
        <v>35.680537684516253</v>
      </c>
      <c r="AI21">
        <v>51.910334163795497</v>
      </c>
      <c r="AJ21">
        <v>46.279880272988009</v>
      </c>
      <c r="AK21">
        <v>23.633121165308321</v>
      </c>
      <c r="AL21">
        <v>23.963397483595521</v>
      </c>
      <c r="AM21">
        <v>15.41210347082982</v>
      </c>
      <c r="AN21">
        <v>6.7567741854881644</v>
      </c>
      <c r="AO21">
        <v>0</v>
      </c>
      <c r="AP21">
        <v>6.7474041511049201</v>
      </c>
      <c r="AQ21">
        <v>4.0498590395973073</v>
      </c>
      <c r="AR21">
        <v>18.141324012660391</v>
      </c>
      <c r="AS21">
        <v>30.50038317740378</v>
      </c>
      <c r="AT21">
        <v>24.90224396393733</v>
      </c>
      <c r="AU21">
        <v>37.504426653327819</v>
      </c>
      <c r="AV21">
        <v>0</v>
      </c>
      <c r="AW21">
        <v>8.9639348274968107</v>
      </c>
      <c r="AX21">
        <v>0</v>
      </c>
      <c r="AY21">
        <v>145.7137981607795</v>
      </c>
      <c r="AZ21">
        <v>13.300183149668751</v>
      </c>
    </row>
    <row r="22">
      <c r="A22" t="s">
        <v>303</v>
      </c>
      <c r="B22">
        <v>2019</v>
      </c>
      <c r="C22" t="s">
        <v>306</v>
      </c>
      <c r="D22">
        <v>41</v>
      </c>
      <c r="E22" t="s">
        <v>56</v>
      </c>
      <c r="F22" t="s">
        <v>49</v>
      </c>
      <c r="G22" t="s">
        <v>191</v>
      </c>
      <c r="H22">
        <v>0.015878399996610799</v>
      </c>
      <c r="I22">
        <v>0.1186636551368125</v>
      </c>
      <c r="J22">
        <v>0</v>
      </c>
      <c r="K22">
        <v>0.1441398786003219</v>
      </c>
      <c r="L22">
        <v>0</v>
      </c>
      <c r="M22">
        <v>0</v>
      </c>
      <c r="N22">
        <v>0</v>
      </c>
      <c r="O22">
        <v>0</v>
      </c>
      <c r="P22">
        <v>0</v>
      </c>
      <c r="Q22">
        <v>0</v>
      </c>
      <c r="R22">
        <v>0.020574382522386098</v>
      </c>
      <c r="S22">
        <v>0.15482066808178671</v>
      </c>
      <c r="T22">
        <v>0</v>
      </c>
      <c r="U22">
        <v>0.18875660595857019</v>
      </c>
      <c r="V22">
        <v>0</v>
      </c>
      <c r="W22" t="s">
        <v>156</v>
      </c>
      <c r="X22" t="s">
        <v>157</v>
      </c>
      <c r="Y22" t="s">
        <v>158</v>
      </c>
      <c r="Z22" t="s">
        <v>159</v>
      </c>
      <c r="AA22" t="s">
        <v>160</v>
      </c>
      <c r="AB22">
        <v>0</v>
      </c>
      <c r="AC22">
        <v>0</v>
      </c>
      <c r="AD22">
        <v>0.25808506282212179</v>
      </c>
      <c r="AE22">
        <v>0.041029982500439703</v>
      </c>
      <c r="AF22">
        <v>0.15060116820109709</v>
      </c>
      <c r="AG22">
        <v>0.4195817159928798</v>
      </c>
      <c r="AH22">
        <v>3.1194741871289788</v>
      </c>
      <c r="AI22">
        <v>0</v>
      </c>
      <c r="AJ22">
        <v>3.8172502382168401</v>
      </c>
      <c r="AK22">
        <v>0</v>
      </c>
      <c r="AL22">
        <v>0</v>
      </c>
      <c r="AM22">
        <v>0</v>
      </c>
      <c r="AN22">
        <v>0</v>
      </c>
      <c r="AO22">
        <v>0</v>
      </c>
      <c r="AP22">
        <v>0</v>
      </c>
      <c r="AQ22">
        <v>0.4195817159928798</v>
      </c>
      <c r="AR22">
        <v>3.1194741871289788</v>
      </c>
      <c r="AS22">
        <v>0</v>
      </c>
      <c r="AT22">
        <v>3.8172502382168401</v>
      </c>
      <c r="AU22">
        <v>0</v>
      </c>
      <c r="AV22">
        <v>0</v>
      </c>
      <c r="AW22">
        <v>0</v>
      </c>
      <c r="AX22">
        <v>0.4195817159928798</v>
      </c>
      <c r="AY22">
        <v>3.8172502382168401</v>
      </c>
      <c r="AZ22">
        <v>3.1194741871289788</v>
      </c>
    </row>
    <row r="23">
      <c r="A23" t="s">
        <v>303</v>
      </c>
      <c r="B23">
        <v>2019</v>
      </c>
      <c r="C23" t="s">
        <v>306</v>
      </c>
      <c r="D23">
        <v>42</v>
      </c>
      <c r="E23" t="s">
        <v>56</v>
      </c>
      <c r="F23" t="s">
        <v>48</v>
      </c>
      <c r="G23" t="s">
        <v>319</v>
      </c>
      <c r="H23">
        <v>99.984121600003405</v>
      </c>
      <c r="I23">
        <v>99.8813363448632</v>
      </c>
      <c r="J23">
        <v>100</v>
      </c>
      <c r="K23">
        <v>99.855860121399687</v>
      </c>
      <c r="L23">
        <v>100</v>
      </c>
      <c r="M23">
        <v>100</v>
      </c>
      <c r="N23">
        <v>100</v>
      </c>
      <c r="O23">
        <v>100</v>
      </c>
      <c r="P23">
        <v>100</v>
      </c>
      <c r="Q23">
        <v>100</v>
      </c>
      <c r="R23">
        <v>99.979425617477631</v>
      </c>
      <c r="S23">
        <v>99.845179331918217</v>
      </c>
      <c r="T23">
        <v>100</v>
      </c>
      <c r="U23">
        <v>99.811243394041441</v>
      </c>
      <c r="V23">
        <v>100</v>
      </c>
      <c r="W23" t="s">
        <v>156</v>
      </c>
      <c r="X23" t="s">
        <v>157</v>
      </c>
      <c r="Y23" t="s">
        <v>158</v>
      </c>
      <c r="Z23" t="s">
        <v>159</v>
      </c>
      <c r="AA23" t="s">
        <v>160</v>
      </c>
      <c r="AB23">
        <v>100</v>
      </c>
      <c r="AC23">
        <v>100</v>
      </c>
      <c r="AD23">
        <v>99.741914937177881</v>
      </c>
      <c r="AE23">
        <v>99.958970017499553</v>
      </c>
      <c r="AF23">
        <v>99.849398831798894</v>
      </c>
      <c r="AG23">
        <v>2642.048904292923</v>
      </c>
      <c r="AH23">
        <v>2625.7176230120108</v>
      </c>
      <c r="AI23">
        <v>2643.337934982625</v>
      </c>
      <c r="AJ23">
        <v>2644.4784714485609</v>
      </c>
      <c r="AK23">
        <v>2634.8381223935171</v>
      </c>
      <c r="AL23">
        <v>607.29399699267378</v>
      </c>
      <c r="AM23">
        <v>607.34142403275098</v>
      </c>
      <c r="AN23">
        <v>609.06444841336338</v>
      </c>
      <c r="AO23">
        <v>610.80481006524542</v>
      </c>
      <c r="AP23">
        <v>611.66631836864929</v>
      </c>
      <c r="AQ23">
        <v>2038.9209211464911</v>
      </c>
      <c r="AR23">
        <v>2011.7757111773089</v>
      </c>
      <c r="AS23">
        <v>2037.030651854222</v>
      </c>
      <c r="AT23">
        <v>2018.496204081194</v>
      </c>
      <c r="AU23">
        <v>2038.026569997741</v>
      </c>
      <c r="AV23">
        <v>719.70968655884087</v>
      </c>
      <c r="AW23">
        <v>940.58184951076521</v>
      </c>
      <c r="AX23">
        <v>162.15538926637089</v>
      </c>
      <c r="AY23">
        <v>9299.7456703063781</v>
      </c>
      <c r="AZ23">
        <v>2068.2284604872939</v>
      </c>
    </row>
    <row r="24">
      <c r="A24" t="s">
        <v>303</v>
      </c>
      <c r="B24">
        <v>2019</v>
      </c>
      <c r="C24" t="s">
        <v>306</v>
      </c>
      <c r="D24">
        <v>43</v>
      </c>
      <c r="E24" t="s">
        <v>53</v>
      </c>
      <c r="F24" t="s">
        <v>49</v>
      </c>
      <c r="G24" t="s">
        <v>320</v>
      </c>
      <c r="H24">
        <v>87.00647395538769</v>
      </c>
      <c r="I24">
        <v>88.975952114739158</v>
      </c>
      <c r="J24">
        <v>88.491314045090164</v>
      </c>
      <c r="K24">
        <v>94.701220257427394</v>
      </c>
      <c r="L24">
        <v>96.48589904416086</v>
      </c>
      <c r="M24">
        <v>85.965756997639218</v>
      </c>
      <c r="N24">
        <v>93.540723054690275</v>
      </c>
      <c r="O24">
        <v>95.998098972040125</v>
      </c>
      <c r="P24">
        <v>100</v>
      </c>
      <c r="Q24">
        <v>96.239605623026279</v>
      </c>
      <c r="R24">
        <v>84.731254436418141</v>
      </c>
      <c r="S24">
        <v>91.562858830300769</v>
      </c>
      <c r="T24">
        <v>88.320720323178023</v>
      </c>
      <c r="U24">
        <v>91.394009450246955</v>
      </c>
      <c r="V24">
        <v>94.84945507118735</v>
      </c>
      <c r="W24" t="s">
        <v>156</v>
      </c>
      <c r="X24" t="s">
        <v>157</v>
      </c>
      <c r="Y24" t="s">
        <v>158</v>
      </c>
      <c r="Z24" t="s">
        <v>159</v>
      </c>
      <c r="AA24" t="s">
        <v>160</v>
      </c>
      <c r="AB24">
        <v>90.193734786782059</v>
      </c>
      <c r="AC24">
        <v>86.389401506479075</v>
      </c>
      <c r="AD24">
        <v>72.44814516018549</v>
      </c>
      <c r="AE24">
        <v>93.253861301236554</v>
      </c>
      <c r="AF24">
        <v>85.534239170383501</v>
      </c>
      <c r="AG24">
        <v>2303.1191557435518</v>
      </c>
      <c r="AH24">
        <v>2355.5485270490722</v>
      </c>
      <c r="AI24">
        <v>2339.1244733184758</v>
      </c>
      <c r="AJ24">
        <v>2513.5521274729981</v>
      </c>
      <c r="AK24">
        <v>2547.3586149254661</v>
      </c>
      <c r="AL24">
        <v>525.81412327922237</v>
      </c>
      <c r="AM24">
        <v>568.11155945088774</v>
      </c>
      <c r="AN24">
        <v>584.69029199137083</v>
      </c>
      <c r="AO24">
        <v>610.80481006524542</v>
      </c>
      <c r="AP24">
        <v>588.66525252687245</v>
      </c>
      <c r="AQ24">
        <v>1731.8546778869611</v>
      </c>
      <c r="AR24">
        <v>1857.898156221647</v>
      </c>
      <c r="AS24">
        <v>1799.120144921578</v>
      </c>
      <c r="AT24">
        <v>1853.6621131621059</v>
      </c>
      <c r="AU24">
        <v>1938.0817690036729</v>
      </c>
      <c r="AV24">
        <v>649.13304592966131</v>
      </c>
      <c r="AW24">
        <v>812.56303047092183</v>
      </c>
      <c r="AX24">
        <v>117.7825509714323</v>
      </c>
      <c r="AY24">
        <v>8702.4693141700736</v>
      </c>
      <c r="AZ24">
        <v>1776.754956967492</v>
      </c>
    </row>
    <row r="25">
      <c r="A25" t="s">
        <v>303</v>
      </c>
      <c r="B25">
        <v>2019</v>
      </c>
      <c r="C25" t="s">
        <v>306</v>
      </c>
      <c r="D25">
        <v>44</v>
      </c>
      <c r="E25" t="s">
        <v>53</v>
      </c>
      <c r="F25" t="s">
        <v>48</v>
      </c>
      <c r="G25" t="s">
        <v>191</v>
      </c>
      <c r="H25">
        <v>12.99352604461242</v>
      </c>
      <c r="I25">
        <v>11.024047885260879</v>
      </c>
      <c r="J25">
        <v>11.508685954909859</v>
      </c>
      <c r="K25">
        <v>5.2987797425725924</v>
      </c>
      <c r="L25">
        <v>3.5141009558391318</v>
      </c>
      <c r="M25">
        <v>14.03424300236078</v>
      </c>
      <c r="N25">
        <v>6.4592769453097247</v>
      </c>
      <c r="O25">
        <v>4.0019010279598506</v>
      </c>
      <c r="P25">
        <v>0</v>
      </c>
      <c r="Q25">
        <v>3.7603943769736889</v>
      </c>
      <c r="R25">
        <v>15.26874556358189</v>
      </c>
      <c r="S25">
        <v>8.4371411696992187</v>
      </c>
      <c r="T25">
        <v>11.67927967682197</v>
      </c>
      <c r="U25">
        <v>8.6059905497530416</v>
      </c>
      <c r="V25">
        <v>5.1505449288126304</v>
      </c>
      <c r="W25" t="s">
        <v>156</v>
      </c>
      <c r="X25" t="s">
        <v>157</v>
      </c>
      <c r="Y25" t="s">
        <v>158</v>
      </c>
      <c r="Z25" t="s">
        <v>159</v>
      </c>
      <c r="AA25" t="s">
        <v>160</v>
      </c>
      <c r="AB25">
        <v>9.8062652132179196</v>
      </c>
      <c r="AC25">
        <v>13.61059849352095</v>
      </c>
      <c r="AD25">
        <v>27.551854839814599</v>
      </c>
      <c r="AE25">
        <v>6.7461386987635539</v>
      </c>
      <c r="AF25">
        <v>14.46576082961648</v>
      </c>
      <c r="AG25">
        <v>343.94726476726191</v>
      </c>
      <c r="AH25">
        <v>291.85054097266652</v>
      </c>
      <c r="AI25">
        <v>304.21346166414969</v>
      </c>
      <c r="AJ25">
        <v>140.63978329687441</v>
      </c>
      <c r="AK25">
        <v>92.777032004205239</v>
      </c>
      <c r="AL25">
        <v>85.841193492619922</v>
      </c>
      <c r="AM25">
        <v>39.229864581863261</v>
      </c>
      <c r="AN25">
        <v>24.374156421992382</v>
      </c>
      <c r="AO25">
        <v>0</v>
      </c>
      <c r="AP25">
        <v>23.001065841776668</v>
      </c>
      <c r="AQ25">
        <v>312.08375947741882</v>
      </c>
      <c r="AR25">
        <v>171.19768018622091</v>
      </c>
      <c r="AS25">
        <v>237.9105069326443</v>
      </c>
      <c r="AT25">
        <v>174.54753024039951</v>
      </c>
      <c r="AU25">
        <v>105.2423255302222</v>
      </c>
      <c r="AV25">
        <v>70.576640629179337</v>
      </c>
      <c r="AW25">
        <v>128.01881903984369</v>
      </c>
      <c r="AX25">
        <v>44.792420010931558</v>
      </c>
      <c r="AY25">
        <v>629.55103623517823</v>
      </c>
      <c r="AZ25">
        <v>300.48916679002508</v>
      </c>
    </row>
    <row r="26">
      <c r="A26" t="s">
        <v>303</v>
      </c>
      <c r="B26">
        <v>2019</v>
      </c>
      <c r="C26" t="s">
        <v>306</v>
      </c>
      <c r="D26">
        <v>45</v>
      </c>
      <c r="E26" t="s">
        <v>52</v>
      </c>
      <c r="F26" t="s">
        <v>49</v>
      </c>
      <c r="G26" t="s">
        <v>191</v>
      </c>
      <c r="H26">
        <v>87.076854791747266</v>
      </c>
      <c r="I26">
        <v>88.922610647697837</v>
      </c>
      <c r="J26">
        <v>88.788641143009158</v>
      </c>
      <c r="K26">
        <v>94.665716435306862</v>
      </c>
      <c r="L26">
        <v>96.468585406074467</v>
      </c>
      <c r="M26">
        <v>85.96118579282988</v>
      </c>
      <c r="N26">
        <v>93.402838240500444</v>
      </c>
      <c r="O26">
        <v>95.998098972040125</v>
      </c>
      <c r="P26">
        <v>100</v>
      </c>
      <c r="Q26">
        <v>96.239605623026279</v>
      </c>
      <c r="R26">
        <v>84.741320646385503</v>
      </c>
      <c r="S26">
        <v>91.597484362546339</v>
      </c>
      <c r="T26">
        <v>88.76373671454725</v>
      </c>
      <c r="U26">
        <v>91.318392591679384</v>
      </c>
      <c r="V26">
        <v>94.816619718559352</v>
      </c>
      <c r="W26" t="s">
        <v>156</v>
      </c>
      <c r="X26" t="s">
        <v>157</v>
      </c>
      <c r="Y26" t="s">
        <v>158</v>
      </c>
      <c r="Z26" t="s">
        <v>159</v>
      </c>
      <c r="AA26" t="s">
        <v>160</v>
      </c>
      <c r="AB26">
        <v>90.189107061659485</v>
      </c>
      <c r="AC26">
        <v>86.350224131930787</v>
      </c>
      <c r="AD26">
        <v>71.683988876678058</v>
      </c>
      <c r="AE26">
        <v>93.35330890730053</v>
      </c>
      <c r="AF26">
        <v>85.578344014913938</v>
      </c>
      <c r="AG26">
        <v>2293.3248710076518</v>
      </c>
      <c r="AH26">
        <v>2317.7591233018061</v>
      </c>
      <c r="AI26">
        <v>2308.8133622457599</v>
      </c>
      <c r="AJ26">
        <v>2495.8864079193172</v>
      </c>
      <c r="AK26">
        <v>2534.4146934814721</v>
      </c>
      <c r="AL26">
        <v>515.89925887370646</v>
      </c>
      <c r="AM26">
        <v>555.41774316209342</v>
      </c>
      <c r="AN26">
        <v>584.69029199137083</v>
      </c>
      <c r="AO26">
        <v>610.80481006524542</v>
      </c>
      <c r="AP26">
        <v>588.66525252687245</v>
      </c>
      <c r="AQ26">
        <v>1722.0603931510609</v>
      </c>
      <c r="AR26">
        <v>1832.2537570846121</v>
      </c>
      <c r="AS26">
        <v>1779.272709932942</v>
      </c>
      <c r="AT26">
        <v>1835.9963936084259</v>
      </c>
      <c r="AU26">
        <v>1925.137847559678</v>
      </c>
      <c r="AV26">
        <v>648.79356423127058</v>
      </c>
      <c r="AW26">
        <v>809.86338706521371</v>
      </c>
      <c r="AX26">
        <v>113.39518563681111</v>
      </c>
      <c r="AY26">
        <v>8613.5496700211352</v>
      </c>
      <c r="AZ26">
        <v>1764.596651001588</v>
      </c>
    </row>
    <row r="27">
      <c r="A27" t="s">
        <v>303</v>
      </c>
      <c r="B27">
        <v>2019</v>
      </c>
      <c r="C27" t="s">
        <v>306</v>
      </c>
      <c r="D27">
        <v>46</v>
      </c>
      <c r="E27" t="s">
        <v>52</v>
      </c>
      <c r="F27" t="s">
        <v>48</v>
      </c>
      <c r="G27" t="s">
        <v>191</v>
      </c>
      <c r="H27">
        <v>12.92314520825285</v>
      </c>
      <c r="I27">
        <v>11.077389352302241</v>
      </c>
      <c r="J27">
        <v>11.211358856990829</v>
      </c>
      <c r="K27">
        <v>5.3342835646931031</v>
      </c>
      <c r="L27">
        <v>3.5314145939255339</v>
      </c>
      <c r="M27">
        <v>14.03881420717012</v>
      </c>
      <c r="N27">
        <v>6.5971617594995617</v>
      </c>
      <c r="O27">
        <v>4.0019010279598506</v>
      </c>
      <c r="P27">
        <v>0</v>
      </c>
      <c r="Q27">
        <v>3.7603943769736889</v>
      </c>
      <c r="R27">
        <v>15.258679353614539</v>
      </c>
      <c r="S27">
        <v>8.4025156374536589</v>
      </c>
      <c r="T27">
        <v>11.23626328545275</v>
      </c>
      <c r="U27">
        <v>8.681607408320609</v>
      </c>
      <c r="V27">
        <v>5.1833802814406349</v>
      </c>
      <c r="W27" t="s">
        <v>156</v>
      </c>
      <c r="X27" t="s">
        <v>157</v>
      </c>
      <c r="Y27" t="s">
        <v>158</v>
      </c>
      <c r="Z27" t="s">
        <v>159</v>
      </c>
      <c r="AA27" t="s">
        <v>160</v>
      </c>
      <c r="AB27">
        <v>9.8108929383404799</v>
      </c>
      <c r="AC27">
        <v>13.64977586806927</v>
      </c>
      <c r="AD27">
        <v>28.316011123322021</v>
      </c>
      <c r="AE27">
        <v>6.6466910926995109</v>
      </c>
      <c r="AF27">
        <v>14.42165598508605</v>
      </c>
      <c r="AG27">
        <v>340.35416631215378</v>
      </c>
      <c r="AH27">
        <v>288.73106678553762</v>
      </c>
      <c r="AI27">
        <v>291.53430894680213</v>
      </c>
      <c r="AJ27">
        <v>140.63978329687441</v>
      </c>
      <c r="AK27">
        <v>92.777032004205239</v>
      </c>
      <c r="AL27">
        <v>84.254466456520632</v>
      </c>
      <c r="AM27">
        <v>39.229864581863261</v>
      </c>
      <c r="AN27">
        <v>24.374156421992382</v>
      </c>
      <c r="AO27">
        <v>0</v>
      </c>
      <c r="AP27">
        <v>23.001065841776668</v>
      </c>
      <c r="AQ27">
        <v>310.07738805841001</v>
      </c>
      <c r="AR27">
        <v>168.07820599909189</v>
      </c>
      <c r="AS27">
        <v>225.2313542152967</v>
      </c>
      <c r="AT27">
        <v>174.54753024039951</v>
      </c>
      <c r="AU27">
        <v>105.2423255302222</v>
      </c>
      <c r="AV27">
        <v>70.576640629179337</v>
      </c>
      <c r="AW27">
        <v>128.01881903984369</v>
      </c>
      <c r="AX27">
        <v>44.792420010931558</v>
      </c>
      <c r="AY27">
        <v>613.27878506272248</v>
      </c>
      <c r="AZ27">
        <v>297.36969260289612</v>
      </c>
    </row>
    <row r="28">
      <c r="A28" t="s">
        <v>303</v>
      </c>
      <c r="B28">
        <v>2019</v>
      </c>
      <c r="C28" t="s">
        <v>306</v>
      </c>
      <c r="D28">
        <v>47</v>
      </c>
      <c r="E28" t="s">
        <v>102</v>
      </c>
      <c r="F28" t="s">
        <v>101</v>
      </c>
      <c r="G28" t="s">
        <v>321</v>
      </c>
      <c r="H28">
        <v>19.145408868373949</v>
      </c>
      <c r="I28">
        <v>24.63967078612918</v>
      </c>
      <c r="J28">
        <v>34.117623255968859</v>
      </c>
      <c r="K28">
        <v>23.656566779630801</v>
      </c>
      <c r="L28">
        <v>43.191167620883917</v>
      </c>
      <c r="M28">
        <v>18.43824672471013</v>
      </c>
      <c r="N28">
        <v>67.662645934418379</v>
      </c>
      <c r="O28">
        <v>30.59714213931591</v>
      </c>
      <c r="P28">
        <v>66.514946025341004</v>
      </c>
      <c r="Q28">
        <v>54.955924858990443</v>
      </c>
      <c r="R28">
        <v>18.577891025580051</v>
      </c>
      <c r="S28">
        <v>24.26309277011347</v>
      </c>
      <c r="T28">
        <v>22.412510949619929</v>
      </c>
      <c r="U28">
        <v>17.497816203266741</v>
      </c>
      <c r="V28">
        <v>33.354954505908267</v>
      </c>
      <c r="W28" t="s">
        <v>156</v>
      </c>
      <c r="X28" t="s">
        <v>157</v>
      </c>
      <c r="Y28" t="s">
        <v>158</v>
      </c>
      <c r="Z28" t="s">
        <v>159</v>
      </c>
      <c r="AA28" t="s">
        <v>160</v>
      </c>
      <c r="AB28">
        <v>30.762803567083338</v>
      </c>
      <c r="AC28">
        <v>10.10966491219361</v>
      </c>
      <c r="AD28">
        <v>15.00351749916563</v>
      </c>
      <c r="AE28">
        <v>32.885669928403587</v>
      </c>
      <c r="AF28">
        <v>25.360536169474369</v>
      </c>
      <c r="AG28">
        <v>112.3149472052155</v>
      </c>
      <c r="AH28">
        <v>140.41674975550859</v>
      </c>
      <c r="AI28">
        <v>174.66014052739121</v>
      </c>
      <c r="AJ28">
        <v>116.01655707612611</v>
      </c>
      <c r="AK28">
        <v>256.8898325964073</v>
      </c>
      <c r="AL28">
        <v>19.981304383041799</v>
      </c>
      <c r="AM28">
        <v>105.1316305722994</v>
      </c>
      <c r="AN28">
        <v>28.12073440481662</v>
      </c>
      <c r="AO28">
        <v>84.75211887423707</v>
      </c>
      <c r="AP28">
        <v>75.630611522074176</v>
      </c>
      <c r="AQ28">
        <v>89.228966943216378</v>
      </c>
      <c r="AR28">
        <v>94.008288777518757</v>
      </c>
      <c r="AS28">
        <v>87.266569815184653</v>
      </c>
      <c r="AT28">
        <v>83.819315653989975</v>
      </c>
      <c r="AU28">
        <v>132.35868621426991</v>
      </c>
      <c r="AV28">
        <v>50.41207162711725</v>
      </c>
      <c r="AW28">
        <v>24.948551066624159</v>
      </c>
      <c r="AX28">
        <v>6.1641338481201702</v>
      </c>
      <c r="AY28">
        <v>589.94576569513447</v>
      </c>
      <c r="AZ28">
        <v>128.8277049236525</v>
      </c>
    </row>
    <row r="29">
      <c r="A29" t="s">
        <v>303</v>
      </c>
      <c r="B29">
        <v>2019</v>
      </c>
      <c r="C29" t="s">
        <v>306</v>
      </c>
      <c r="D29">
        <v>48</v>
      </c>
      <c r="E29" t="s">
        <v>102</v>
      </c>
      <c r="F29" t="s">
        <v>100</v>
      </c>
      <c r="G29" t="s">
        <v>191</v>
      </c>
      <c r="H29">
        <v>58.204357727498369</v>
      </c>
      <c r="I29">
        <v>62.071416430690938</v>
      </c>
      <c r="J29">
        <v>56.879238539691968</v>
      </c>
      <c r="K29">
        <v>58.777437011472578</v>
      </c>
      <c r="L29">
        <v>38.226587861287392</v>
      </c>
      <c r="M29">
        <v>63.0083570355538</v>
      </c>
      <c r="N29">
        <v>20.719007967980708</v>
      </c>
      <c r="O29">
        <v>49.13625224451156</v>
      </c>
      <c r="P29">
        <v>12.64577226881511</v>
      </c>
      <c r="Q29">
        <v>28.257450887892499</v>
      </c>
      <c r="R29">
        <v>55.793143437548302</v>
      </c>
      <c r="S29">
        <v>60.972430690933088</v>
      </c>
      <c r="T29">
        <v>69.428618955019203</v>
      </c>
      <c r="U29">
        <v>68.288707093189615</v>
      </c>
      <c r="V29">
        <v>50.322170270017672</v>
      </c>
      <c r="W29" t="s">
        <v>156</v>
      </c>
      <c r="X29" t="s">
        <v>157</v>
      </c>
      <c r="Y29" t="s">
        <v>158</v>
      </c>
      <c r="Z29" t="s">
        <v>159</v>
      </c>
      <c r="AA29" t="s">
        <v>160</v>
      </c>
      <c r="AB29">
        <v>45.622418543090333</v>
      </c>
      <c r="AC29">
        <v>81.999068674322757</v>
      </c>
      <c r="AD29">
        <v>60.276208872991319</v>
      </c>
      <c r="AE29">
        <v>50.071811925072502</v>
      </c>
      <c r="AF29">
        <v>59.421083399166719</v>
      </c>
      <c r="AG29">
        <v>341.45101889551199</v>
      </c>
      <c r="AH29">
        <v>353.73307636987028</v>
      </c>
      <c r="AI29">
        <v>291.18487304638268</v>
      </c>
      <c r="AJ29">
        <v>288.2563619375855</v>
      </c>
      <c r="AK29">
        <v>227.36180328845219</v>
      </c>
      <c r="AL29">
        <v>68.281392444734522</v>
      </c>
      <c r="AM29">
        <v>32.192401899646441</v>
      </c>
      <c r="AN29">
        <v>45.159364646690413</v>
      </c>
      <c r="AO29">
        <v>16.11301006205175</v>
      </c>
      <c r="AP29">
        <v>38.888041574950734</v>
      </c>
      <c r="AQ29">
        <v>267.97253491219078</v>
      </c>
      <c r="AR29">
        <v>236.24003444939561</v>
      </c>
      <c r="AS29">
        <v>270.33104130230362</v>
      </c>
      <c r="AT29">
        <v>327.12154642350771</v>
      </c>
      <c r="AU29">
        <v>199.6877658223315</v>
      </c>
      <c r="AV29">
        <v>74.763037327896257</v>
      </c>
      <c r="AW29">
        <v>202.35665276793739</v>
      </c>
      <c r="AX29">
        <v>24.764234078510562</v>
      </c>
      <c r="AY29">
        <v>898.25305338742828</v>
      </c>
      <c r="AZ29">
        <v>301.85015597603041</v>
      </c>
    </row>
    <row r="30">
      <c r="A30" t="s">
        <v>303</v>
      </c>
      <c r="B30">
        <v>2019</v>
      </c>
      <c r="C30" t="s">
        <v>306</v>
      </c>
      <c r="D30">
        <v>49</v>
      </c>
      <c r="E30" t="s">
        <v>102</v>
      </c>
      <c r="F30" t="s">
        <v>68</v>
      </c>
      <c r="G30" t="s">
        <v>191</v>
      </c>
      <c r="H30">
        <v>22.650233404127668</v>
      </c>
      <c r="I30">
        <v>13.288912783179841</v>
      </c>
      <c r="J30">
        <v>9.0031382043391623</v>
      </c>
      <c r="K30">
        <v>17.56599620889661</v>
      </c>
      <c r="L30">
        <v>18.582244517828691</v>
      </c>
      <c r="M30">
        <v>18.553396239736092</v>
      </c>
      <c r="N30">
        <v>11.618346097600931</v>
      </c>
      <c r="O30">
        <v>20.266605616172509</v>
      </c>
      <c r="P30">
        <v>20.839281705843892</v>
      </c>
      <c r="Q30">
        <v>16.786624253117061</v>
      </c>
      <c r="R30">
        <v>25.628965536871618</v>
      </c>
      <c r="S30">
        <v>14.76447653895341</v>
      </c>
      <c r="T30">
        <v>8.1588700953608519</v>
      </c>
      <c r="U30">
        <v>14.21347670354363</v>
      </c>
      <c r="V30">
        <v>16.322875224074082</v>
      </c>
      <c r="W30" t="s">
        <v>156</v>
      </c>
      <c r="X30" t="s">
        <v>157</v>
      </c>
      <c r="Y30" t="s">
        <v>158</v>
      </c>
      <c r="Z30" t="s">
        <v>159</v>
      </c>
      <c r="AA30" t="s">
        <v>160</v>
      </c>
      <c r="AB30">
        <v>23.61477788982636</v>
      </c>
      <c r="AC30">
        <v>7.8912664134836632</v>
      </c>
      <c r="AD30">
        <v>24.720273627843021</v>
      </c>
      <c r="AE30">
        <v>17.042518146523939</v>
      </c>
      <c r="AF30">
        <v>15.21838043135889</v>
      </c>
      <c r="AG30">
        <v>132.87570855552431</v>
      </c>
      <c r="AH30">
        <v>75.730960733817639</v>
      </c>
      <c r="AI30">
        <v>46.090238237280978</v>
      </c>
      <c r="AJ30">
        <v>86.147175148137663</v>
      </c>
      <c r="AK30">
        <v>110.5223578429582</v>
      </c>
      <c r="AL30">
        <v>20.106090516107791</v>
      </c>
      <c r="AM30">
        <v>18.05214166436804</v>
      </c>
      <c r="AN30">
        <v>18.626309320805539</v>
      </c>
      <c r="AO30">
        <v>26.553028844291841</v>
      </c>
      <c r="AP30">
        <v>23.101834077255631</v>
      </c>
      <c r="AQ30">
        <v>123.0950335282714</v>
      </c>
      <c r="AR30">
        <v>57.205533823474788</v>
      </c>
      <c r="AS30">
        <v>31.767819696342599</v>
      </c>
      <c r="AT30">
        <v>68.086432987708278</v>
      </c>
      <c r="AU30">
        <v>64.772216059092813</v>
      </c>
      <c r="AV30">
        <v>38.698354389071731</v>
      </c>
      <c r="AW30">
        <v>19.474004806991658</v>
      </c>
      <c r="AX30">
        <v>10.15622339312455</v>
      </c>
      <c r="AY30">
        <v>305.73077693759979</v>
      </c>
      <c r="AZ30">
        <v>77.307080990931041</v>
      </c>
    </row>
    <row r="31">
      <c r="A31" t="s">
        <v>303</v>
      </c>
      <c r="B31">
        <v>2019</v>
      </c>
      <c r="C31" t="s">
        <v>306</v>
      </c>
      <c r="D31">
        <v>50</v>
      </c>
      <c r="E31" t="s">
        <v>103</v>
      </c>
      <c r="F31" t="s">
        <v>101</v>
      </c>
      <c r="G31" t="s">
        <v>191</v>
      </c>
      <c r="H31">
        <v>18.926123199116439</v>
      </c>
      <c r="I31">
        <v>24.88214979661937</v>
      </c>
      <c r="J31">
        <v>33.814022120852627</v>
      </c>
      <c r="K31">
        <v>23.953827919759661</v>
      </c>
      <c r="L31">
        <v>42.814869253278047</v>
      </c>
      <c r="M31">
        <v>18.171339590545429</v>
      </c>
      <c r="N31">
        <v>67.662645934418379</v>
      </c>
      <c r="O31">
        <v>30.59714213931591</v>
      </c>
      <c r="P31">
        <v>66.514946025341004</v>
      </c>
      <c r="Q31">
        <v>54.955924858990443</v>
      </c>
      <c r="R31">
        <v>18.577891025580051</v>
      </c>
      <c r="S31">
        <v>24.26309277011347</v>
      </c>
      <c r="T31">
        <v>21.941735357292469</v>
      </c>
      <c r="U31">
        <v>17.72298493320622</v>
      </c>
      <c r="V31">
        <v>32.691086603462502</v>
      </c>
      <c r="W31" t="s">
        <v>156</v>
      </c>
      <c r="X31" t="s">
        <v>157</v>
      </c>
      <c r="Y31" t="s">
        <v>158</v>
      </c>
      <c r="Z31" t="s">
        <v>159</v>
      </c>
      <c r="AA31" t="s">
        <v>160</v>
      </c>
      <c r="AB31">
        <v>30.762803567083338</v>
      </c>
      <c r="AC31">
        <v>10.10966491219361</v>
      </c>
      <c r="AD31">
        <v>15.00351749916563</v>
      </c>
      <c r="AE31">
        <v>33.04082316232806</v>
      </c>
      <c r="AF31">
        <v>24.428944016835668</v>
      </c>
      <c r="AG31">
        <v>110.7282201691162</v>
      </c>
      <c r="AH31">
        <v>140.41674975550859</v>
      </c>
      <c r="AI31">
        <v>172.3118466963376</v>
      </c>
      <c r="AJ31">
        <v>116.01655707612611</v>
      </c>
      <c r="AK31">
        <v>252.9760095446513</v>
      </c>
      <c r="AL31">
        <v>18.394577346942501</v>
      </c>
      <c r="AM31">
        <v>105.1316305722994</v>
      </c>
      <c r="AN31">
        <v>28.12073440481662</v>
      </c>
      <c r="AO31">
        <v>84.75211887423707</v>
      </c>
      <c r="AP31">
        <v>75.630611522074176</v>
      </c>
      <c r="AQ31">
        <v>89.228966943216378</v>
      </c>
      <c r="AR31">
        <v>94.008288777518757</v>
      </c>
      <c r="AS31">
        <v>84.918275984131057</v>
      </c>
      <c r="AT31">
        <v>83.819315653989975</v>
      </c>
      <c r="AU31">
        <v>128.44486316251391</v>
      </c>
      <c r="AV31">
        <v>50.41207162711725</v>
      </c>
      <c r="AW31">
        <v>24.948551066624159</v>
      </c>
      <c r="AX31">
        <v>6.1641338481201702</v>
      </c>
      <c r="AY31">
        <v>588.35903865903515</v>
      </c>
      <c r="AZ31">
        <v>122.565588040843</v>
      </c>
    </row>
    <row r="32">
      <c r="A32" t="s">
        <v>303</v>
      </c>
      <c r="B32">
        <v>2019</v>
      </c>
      <c r="C32" t="s">
        <v>306</v>
      </c>
      <c r="D32">
        <v>51</v>
      </c>
      <c r="E32" t="s">
        <v>103</v>
      </c>
      <c r="F32" t="s">
        <v>100</v>
      </c>
      <c r="G32" t="s">
        <v>191</v>
      </c>
      <c r="H32">
        <v>58.362213717607837</v>
      </c>
      <c r="I32">
        <v>61.698161223955083</v>
      </c>
      <c r="J32">
        <v>57.14135114458918</v>
      </c>
      <c r="K32">
        <v>59.516016201878458</v>
      </c>
      <c r="L32">
        <v>38.479798533095419</v>
      </c>
      <c r="M32">
        <v>61.966578682028107</v>
      </c>
      <c r="N32">
        <v>20.719007967980708</v>
      </c>
      <c r="O32">
        <v>49.13625224451156</v>
      </c>
      <c r="P32">
        <v>12.64577226881511</v>
      </c>
      <c r="Q32">
        <v>28.257450887892499</v>
      </c>
      <c r="R32">
        <v>55.793143437548302</v>
      </c>
      <c r="S32">
        <v>60.972430690933088</v>
      </c>
      <c r="T32">
        <v>69.849889183158737</v>
      </c>
      <c r="U32">
        <v>69.167472835540494</v>
      </c>
      <c r="V32">
        <v>50.823441945593878</v>
      </c>
      <c r="W32" t="s">
        <v>156</v>
      </c>
      <c r="X32" t="s">
        <v>157</v>
      </c>
      <c r="Y32" t="s">
        <v>158</v>
      </c>
      <c r="Z32" t="s">
        <v>159</v>
      </c>
      <c r="AA32" t="s">
        <v>160</v>
      </c>
      <c r="AB32">
        <v>45.622418543090333</v>
      </c>
      <c r="AC32">
        <v>81.999068674322757</v>
      </c>
      <c r="AD32">
        <v>60.276208872991319</v>
      </c>
      <c r="AE32">
        <v>50.131849207750832</v>
      </c>
      <c r="AF32">
        <v>60.16273147854794</v>
      </c>
      <c r="AG32">
        <v>341.45101889551199</v>
      </c>
      <c r="AH32">
        <v>348.17953174352289</v>
      </c>
      <c r="AI32">
        <v>291.18487304638268</v>
      </c>
      <c r="AJ32">
        <v>288.2563619375855</v>
      </c>
      <c r="AK32">
        <v>227.36180328845219</v>
      </c>
      <c r="AL32">
        <v>62.727847818386998</v>
      </c>
      <c r="AM32">
        <v>32.192401899646441</v>
      </c>
      <c r="AN32">
        <v>45.159364646690413</v>
      </c>
      <c r="AO32">
        <v>16.11301006205175</v>
      </c>
      <c r="AP32">
        <v>38.888041574950734</v>
      </c>
      <c r="AQ32">
        <v>267.97253491219078</v>
      </c>
      <c r="AR32">
        <v>236.24003444939561</v>
      </c>
      <c r="AS32">
        <v>270.33104130230362</v>
      </c>
      <c r="AT32">
        <v>327.12154642350771</v>
      </c>
      <c r="AU32">
        <v>199.6877658223315</v>
      </c>
      <c r="AV32">
        <v>74.763037327896257</v>
      </c>
      <c r="AW32">
        <v>202.35665276793739</v>
      </c>
      <c r="AX32">
        <v>24.764234078510562</v>
      </c>
      <c r="AY32">
        <v>892.69950876108078</v>
      </c>
      <c r="AZ32">
        <v>301.85015597603041</v>
      </c>
    </row>
    <row r="33">
      <c r="A33" t="s">
        <v>303</v>
      </c>
      <c r="B33">
        <v>2019</v>
      </c>
      <c r="C33" t="s">
        <v>306</v>
      </c>
      <c r="D33">
        <v>52</v>
      </c>
      <c r="E33" t="s">
        <v>103</v>
      </c>
      <c r="F33" t="s">
        <v>68</v>
      </c>
      <c r="G33" t="s">
        <v>191</v>
      </c>
      <c r="H33">
        <v>22.711663083275731</v>
      </c>
      <c r="I33">
        <v>13.419688979425519</v>
      </c>
      <c r="J33">
        <v>9.0446267345581841</v>
      </c>
      <c r="K33">
        <v>16.53015587836186</v>
      </c>
      <c r="L33">
        <v>18.705332213626551</v>
      </c>
      <c r="M33">
        <v>19.86208172742646</v>
      </c>
      <c r="N33">
        <v>11.618346097600931</v>
      </c>
      <c r="O33">
        <v>20.266605616172509</v>
      </c>
      <c r="P33">
        <v>20.839281705843892</v>
      </c>
      <c r="Q33">
        <v>16.786624253117061</v>
      </c>
      <c r="R33">
        <v>25.628965536871618</v>
      </c>
      <c r="S33">
        <v>14.76447653895341</v>
      </c>
      <c r="T33">
        <v>8.208375459548785</v>
      </c>
      <c r="U33">
        <v>13.10954223125327</v>
      </c>
      <c r="V33">
        <v>16.485471450943649</v>
      </c>
      <c r="W33" t="s">
        <v>156</v>
      </c>
      <c r="X33" t="s">
        <v>157</v>
      </c>
      <c r="Y33" t="s">
        <v>158</v>
      </c>
      <c r="Z33" t="s">
        <v>159</v>
      </c>
      <c r="AA33" t="s">
        <v>160</v>
      </c>
      <c r="AB33">
        <v>23.61477788982636</v>
      </c>
      <c r="AC33">
        <v>7.8912664134836632</v>
      </c>
      <c r="AD33">
        <v>24.720273627843021</v>
      </c>
      <c r="AE33">
        <v>16.82732762992114</v>
      </c>
      <c r="AF33">
        <v>15.40832450461637</v>
      </c>
      <c r="AG33">
        <v>132.87570855552431</v>
      </c>
      <c r="AH33">
        <v>75.730960733817639</v>
      </c>
      <c r="AI33">
        <v>46.090238237280978</v>
      </c>
      <c r="AJ33">
        <v>80.061181843810814</v>
      </c>
      <c r="AK33">
        <v>110.5223578429582</v>
      </c>
      <c r="AL33">
        <v>20.106090516107791</v>
      </c>
      <c r="AM33">
        <v>18.05214166436804</v>
      </c>
      <c r="AN33">
        <v>18.626309320805539</v>
      </c>
      <c r="AO33">
        <v>26.553028844291841</v>
      </c>
      <c r="AP33">
        <v>23.101834077255631</v>
      </c>
      <c r="AQ33">
        <v>123.0950335282714</v>
      </c>
      <c r="AR33">
        <v>57.205533823474788</v>
      </c>
      <c r="AS33">
        <v>31.767819696342599</v>
      </c>
      <c r="AT33">
        <v>62.00043968338143</v>
      </c>
      <c r="AU33">
        <v>64.772216059092813</v>
      </c>
      <c r="AV33">
        <v>38.698354389071731</v>
      </c>
      <c r="AW33">
        <v>19.474004806991658</v>
      </c>
      <c r="AX33">
        <v>10.15622339312455</v>
      </c>
      <c r="AY33">
        <v>299.64478363327288</v>
      </c>
      <c r="AZ33">
        <v>77.307080990931041</v>
      </c>
    </row>
    <row r="34">
      <c r="A34" t="s">
        <v>303</v>
      </c>
      <c r="B34">
        <v>2019</v>
      </c>
      <c r="C34" t="s">
        <v>306</v>
      </c>
      <c r="D34">
        <v>53</v>
      </c>
      <c r="E34" t="s">
        <v>106</v>
      </c>
      <c r="F34" t="s">
        <v>101</v>
      </c>
      <c r="G34" t="s">
        <v>191</v>
      </c>
      <c r="H34">
        <v>17.216461366053249</v>
      </c>
      <c r="I34">
        <v>30.077252874462971</v>
      </c>
      <c r="J34">
        <v>80.593663425202607</v>
      </c>
      <c r="K34">
        <v>53.022855048161126</v>
      </c>
      <c r="L34">
        <v>59.322634747862161</v>
      </c>
      <c r="M34">
        <v>3.565186813688034</v>
      </c>
      <c r="N34">
        <v>96.31353410735683</v>
      </c>
      <c r="O34">
        <v>49.885706832184681</v>
      </c>
      <c r="P34">
        <v>89.61701555280743</v>
      </c>
      <c r="Q34">
        <v>33.05138081182384</v>
      </c>
      <c r="R34">
        <v>35.975888198394571</v>
      </c>
      <c r="S34">
        <v>39.302298403890063</v>
      </c>
      <c r="T34">
        <v>22.929929823425141</v>
      </c>
      <c r="U34">
        <v>50.282742622446293</v>
      </c>
      <c r="V34">
        <v>58.864643557266923</v>
      </c>
      <c r="W34" t="s">
        <v>156</v>
      </c>
      <c r="X34" t="s">
        <v>157</v>
      </c>
      <c r="Y34" t="s">
        <v>158</v>
      </c>
      <c r="Z34" t="s">
        <v>159</v>
      </c>
      <c r="AA34" t="s">
        <v>160</v>
      </c>
      <c r="AB34">
        <v>55.774833430446122</v>
      </c>
      <c r="AC34">
        <v>6.2535205612358578</v>
      </c>
      <c r="AD34">
        <v>0</v>
      </c>
      <c r="AE34">
        <v>56.644780678165723</v>
      </c>
      <c r="AF34">
        <v>51.438335174149998</v>
      </c>
      <c r="AG34">
        <v>8.494452971029574</v>
      </c>
      <c r="AH34">
        <v>30.910061971502341</v>
      </c>
      <c r="AI34">
        <v>103.48846616130341</v>
      </c>
      <c r="AJ34">
        <v>32.893188631868547</v>
      </c>
      <c r="AK34">
        <v>119.500630304634</v>
      </c>
      <c r="AL34">
        <v>0.71317178778856294</v>
      </c>
      <c r="AM34">
        <v>65.93708011479778</v>
      </c>
      <c r="AN34">
        <v>14.620745157276341</v>
      </c>
      <c r="AO34">
        <v>54.468032257411608</v>
      </c>
      <c r="AP34">
        <v>17.939351333203071</v>
      </c>
      <c r="AQ34">
        <v>8.494452971029574</v>
      </c>
      <c r="AR34">
        <v>30.19689018371378</v>
      </c>
      <c r="AS34">
        <v>9.4196106130572677</v>
      </c>
      <c r="AT34">
        <v>37.269519764585617</v>
      </c>
      <c r="AU34">
        <v>56.227945857474303</v>
      </c>
      <c r="AV34">
        <v>4.1220860769023178</v>
      </c>
      <c r="AW34">
        <v>1.427470309172078</v>
      </c>
      <c r="AX34">
        <v>0</v>
      </c>
      <c r="AY34">
        <v>276.99066661032288</v>
      </c>
      <c r="AZ34">
        <v>12.746577043940601</v>
      </c>
    </row>
    <row r="35">
      <c r="A35" t="s">
        <v>303</v>
      </c>
      <c r="B35">
        <v>2019</v>
      </c>
      <c r="C35" t="s">
        <v>306</v>
      </c>
      <c r="D35">
        <v>54</v>
      </c>
      <c r="E35" t="s">
        <v>106</v>
      </c>
      <c r="F35" t="s">
        <v>100</v>
      </c>
      <c r="G35" t="s">
        <v>191</v>
      </c>
      <c r="H35">
        <v>82.783538633946748</v>
      </c>
      <c r="I35">
        <v>63.183607481856619</v>
      </c>
      <c r="J35">
        <v>19.40633657479739</v>
      </c>
      <c r="K35">
        <v>43.140508806084718</v>
      </c>
      <c r="L35">
        <v>25.76336972854245</v>
      </c>
      <c r="M35">
        <v>61.812641862080667</v>
      </c>
      <c r="N35">
        <v>3.6864658926431662</v>
      </c>
      <c r="O35">
        <v>41.993469068830478</v>
      </c>
      <c r="P35">
        <v>0</v>
      </c>
      <c r="Q35">
        <v>44.028210877809002</v>
      </c>
      <c r="R35">
        <v>64.024111801605429</v>
      </c>
      <c r="S35">
        <v>60.697701596109951</v>
      </c>
      <c r="T35">
        <v>77.070070176574845</v>
      </c>
      <c r="U35">
        <v>49.717257377553722</v>
      </c>
      <c r="V35">
        <v>29.314002054387789</v>
      </c>
      <c r="W35" t="s">
        <v>156</v>
      </c>
      <c r="X35" t="s">
        <v>157</v>
      </c>
      <c r="Y35" t="s">
        <v>158</v>
      </c>
      <c r="Z35" t="s">
        <v>159</v>
      </c>
      <c r="AA35" t="s">
        <v>160</v>
      </c>
      <c r="AB35">
        <v>44.22516656955387</v>
      </c>
      <c r="AC35">
        <v>93.74647943876414</v>
      </c>
      <c r="AD35">
        <v>0</v>
      </c>
      <c r="AE35">
        <v>35.997364029265469</v>
      </c>
      <c r="AF35">
        <v>34.965178748019021</v>
      </c>
      <c r="AG35">
        <v>40.844681189133013</v>
      </c>
      <c r="AH35">
        <v>64.933098478068302</v>
      </c>
      <c r="AI35">
        <v>24.919229633973359</v>
      </c>
      <c r="AJ35">
        <v>26.762589312559921</v>
      </c>
      <c r="AK35">
        <v>51.898216160115872</v>
      </c>
      <c r="AL35">
        <v>12.36485901256664</v>
      </c>
      <c r="AM35">
        <v>2.5237864974691528</v>
      </c>
      <c r="AN35">
        <v>12.30764979617808</v>
      </c>
      <c r="AO35">
        <v>0</v>
      </c>
      <c r="AP35">
        <v>23.89726311303798</v>
      </c>
      <c r="AQ35">
        <v>15.117064065563399</v>
      </c>
      <c r="AR35">
        <v>46.635487081848268</v>
      </c>
      <c r="AS35">
        <v>31.66036950722301</v>
      </c>
      <c r="AT35">
        <v>36.850382652886047</v>
      </c>
      <c r="AU35">
        <v>28.000953047077889</v>
      </c>
      <c r="AV35">
        <v>3.268498212412962</v>
      </c>
      <c r="AW35">
        <v>21.399196608989829</v>
      </c>
      <c r="AX35">
        <v>0</v>
      </c>
      <c r="AY35">
        <v>176.02564153848149</v>
      </c>
      <c r="AZ35">
        <v>8.6644784139661617</v>
      </c>
    </row>
    <row r="36">
      <c r="A36" t="s">
        <v>303</v>
      </c>
      <c r="B36">
        <v>2019</v>
      </c>
      <c r="C36" t="s">
        <v>306</v>
      </c>
      <c r="D36">
        <v>55</v>
      </c>
      <c r="E36" t="s">
        <v>106</v>
      </c>
      <c r="F36" t="s">
        <v>68</v>
      </c>
      <c r="G36" t="s">
        <v>191</v>
      </c>
      <c r="H36">
        <v>0</v>
      </c>
      <c r="I36">
        <v>6.7391396436804278</v>
      </c>
      <c r="J36">
        <v>0</v>
      </c>
      <c r="K36">
        <v>3.8366361457541571</v>
      </c>
      <c r="L36">
        <v>14.9139955235954</v>
      </c>
      <c r="M36">
        <v>34.622171324231303</v>
      </c>
      <c r="N36">
        <v>0</v>
      </c>
      <c r="O36">
        <v>8.1208240989848584</v>
      </c>
      <c r="P36">
        <v>10.38298444719258</v>
      </c>
      <c r="Q36">
        <v>22.920408310367151</v>
      </c>
      <c r="R36">
        <v>0</v>
      </c>
      <c r="S36">
        <v>0</v>
      </c>
      <c r="T36">
        <v>0</v>
      </c>
      <c r="U36">
        <v>0</v>
      </c>
      <c r="V36">
        <v>11.82135438834529</v>
      </c>
      <c r="W36" t="s">
        <v>156</v>
      </c>
      <c r="X36" t="s">
        <v>157</v>
      </c>
      <c r="Y36" t="s">
        <v>158</v>
      </c>
      <c r="Z36" t="s">
        <v>159</v>
      </c>
      <c r="AA36" t="s">
        <v>160</v>
      </c>
      <c r="AB36">
        <v>0</v>
      </c>
      <c r="AC36">
        <v>0</v>
      </c>
      <c r="AD36">
        <v>0</v>
      </c>
      <c r="AE36">
        <v>7.3578552925688294</v>
      </c>
      <c r="AF36">
        <v>13.596486077830971</v>
      </c>
      <c r="AG36">
        <v>0</v>
      </c>
      <c r="AH36">
        <v>6.9257396907293032</v>
      </c>
      <c r="AI36">
        <v>0</v>
      </c>
      <c r="AJ36">
        <v>2.380090554148937</v>
      </c>
      <c r="AK36">
        <v>30.04303286604053</v>
      </c>
      <c r="AL36">
        <v>6.9257396907293032</v>
      </c>
      <c r="AM36">
        <v>0</v>
      </c>
      <c r="AN36">
        <v>2.380090554148937</v>
      </c>
      <c r="AO36">
        <v>6.3106400978577506</v>
      </c>
      <c r="AP36">
        <v>12.44054702952225</v>
      </c>
      <c r="AQ36">
        <v>0</v>
      </c>
      <c r="AR36">
        <v>0</v>
      </c>
      <c r="AS36">
        <v>0</v>
      </c>
      <c r="AT36">
        <v>0</v>
      </c>
      <c r="AU36">
        <v>11.29184573866052</v>
      </c>
      <c r="AV36">
        <v>0</v>
      </c>
      <c r="AW36">
        <v>0</v>
      </c>
      <c r="AX36">
        <v>0</v>
      </c>
      <c r="AY36">
        <v>35.979612206293197</v>
      </c>
      <c r="AZ36">
        <v>3.3692509046255719</v>
      </c>
    </row>
    <row r="37">
      <c r="A37" t="s">
        <v>303</v>
      </c>
      <c r="B37">
        <v>2019</v>
      </c>
      <c r="C37" t="s">
        <v>306</v>
      </c>
      <c r="D37">
        <v>58</v>
      </c>
      <c r="E37" t="s">
        <v>161</v>
      </c>
      <c r="F37" t="s">
        <v>162</v>
      </c>
      <c r="G37" t="s">
        <v>191</v>
      </c>
      <c r="H37">
        <v>1.484556807631968</v>
      </c>
      <c r="I37">
        <v>3.1221914401119362</v>
      </c>
      <c r="J37">
        <v>3.581416547839158</v>
      </c>
      <c r="K37">
        <v>3.4328345859499469</v>
      </c>
      <c r="L37">
        <v>6.0624297313333741</v>
      </c>
      <c r="M37">
        <v>1.9828876800256121</v>
      </c>
      <c r="N37">
        <v>10.28266859865859</v>
      </c>
      <c r="O37">
        <v>4.2620910708207154</v>
      </c>
      <c r="P37">
        <v>2.941900776564959</v>
      </c>
      <c r="Q37">
        <v>6.8264693296165468</v>
      </c>
      <c r="R37">
        <v>1.468481577442081</v>
      </c>
      <c r="S37">
        <v>3.0830973395326149</v>
      </c>
      <c r="T37">
        <v>1.855267575398496</v>
      </c>
      <c r="U37">
        <v>3.4036149670378339</v>
      </c>
      <c r="V37">
        <v>5.2919659173765199</v>
      </c>
      <c r="W37" t="s">
        <v>156</v>
      </c>
      <c r="X37" t="s">
        <v>157</v>
      </c>
      <c r="Y37" t="s">
        <v>158</v>
      </c>
      <c r="Z37" t="s">
        <v>159</v>
      </c>
      <c r="AA37" t="s">
        <v>160</v>
      </c>
      <c r="AB37">
        <v>3.1334841516596952</v>
      </c>
      <c r="AC37">
        <v>0.79040464298054769</v>
      </c>
      <c r="AD37">
        <v>0</v>
      </c>
      <c r="AE37">
        <v>4.1504114041823001</v>
      </c>
      <c r="AF37">
        <v>2.430613298391151</v>
      </c>
      <c r="AG37">
        <v>39.297204748233113</v>
      </c>
      <c r="AH37">
        <v>82.656867087377861</v>
      </c>
      <c r="AI37">
        <v>94.668942218777644</v>
      </c>
      <c r="AJ37">
        <v>91.114017890393953</v>
      </c>
      <c r="AK37">
        <v>160.05636840699509</v>
      </c>
      <c r="AL37">
        <v>12.128437920490491</v>
      </c>
      <c r="AM37">
        <v>62.450905895661592</v>
      </c>
      <c r="AN37">
        <v>25.958881471369409</v>
      </c>
      <c r="AO37">
        <v>17.969271450605579</v>
      </c>
      <c r="AP37">
        <v>41.755213623030542</v>
      </c>
      <c r="AQ37">
        <v>30.01485940695347</v>
      </c>
      <c r="AR37">
        <v>62.558999748858049</v>
      </c>
      <c r="AS37">
        <v>37.792369184780007</v>
      </c>
      <c r="AT37">
        <v>69.032446985752387</v>
      </c>
      <c r="AU37">
        <v>108.1320146642762</v>
      </c>
      <c r="AV37">
        <v>22.551988966280941</v>
      </c>
      <c r="AW37">
        <v>7.4344026095653959</v>
      </c>
      <c r="AX37">
        <v>0</v>
      </c>
      <c r="AY37">
        <v>387.31723686383219</v>
      </c>
      <c r="AZ37">
        <v>50.489771912098981</v>
      </c>
    </row>
    <row r="38">
      <c r="A38" t="s">
        <v>303</v>
      </c>
      <c r="B38">
        <v>2019</v>
      </c>
      <c r="C38" t="s">
        <v>306</v>
      </c>
      <c r="D38">
        <v>59</v>
      </c>
      <c r="E38" t="s">
        <v>161</v>
      </c>
      <c r="F38" t="s">
        <v>163</v>
      </c>
      <c r="G38" t="s">
        <v>191</v>
      </c>
      <c r="H38">
        <v>5.8304731962392156</v>
      </c>
      <c r="I38">
        <v>3.59592982972578</v>
      </c>
      <c r="J38">
        <v>1.5059527723194179</v>
      </c>
      <c r="K38">
        <v>0.088222224927446705</v>
      </c>
      <c r="L38">
        <v>0.48494985406756203</v>
      </c>
      <c r="M38">
        <v>4.4060327930887384</v>
      </c>
      <c r="N38">
        <v>0.48319369403249912</v>
      </c>
      <c r="O38">
        <v>0</v>
      </c>
      <c r="P38">
        <v>1.4252599681347631</v>
      </c>
      <c r="Q38">
        <v>0</v>
      </c>
      <c r="R38">
        <v>4.0281971635606464</v>
      </c>
      <c r="S38">
        <v>5.0566168351426262</v>
      </c>
      <c r="T38">
        <v>2.3265360403573609</v>
      </c>
      <c r="U38">
        <v>1.4530068776812259</v>
      </c>
      <c r="V38">
        <v>0.20054466820175959</v>
      </c>
      <c r="W38" t="s">
        <v>156</v>
      </c>
      <c r="X38" t="s">
        <v>157</v>
      </c>
      <c r="Y38" t="s">
        <v>158</v>
      </c>
      <c r="Z38" t="s">
        <v>159</v>
      </c>
      <c r="AA38" t="s">
        <v>160</v>
      </c>
      <c r="AB38">
        <v>1.6853686728867401</v>
      </c>
      <c r="AC38">
        <v>2.3355046106044122</v>
      </c>
      <c r="AD38">
        <v>0.27565771271074863</v>
      </c>
      <c r="AE38">
        <v>2.714469842343187</v>
      </c>
      <c r="AF38">
        <v>0.80045143404296926</v>
      </c>
      <c r="AG38">
        <v>154.33649813453169</v>
      </c>
      <c r="AH38">
        <v>95.198612798875956</v>
      </c>
      <c r="AI38">
        <v>39.807420913641707</v>
      </c>
      <c r="AJ38">
        <v>2.341587157525491</v>
      </c>
      <c r="AK38">
        <v>12.803333966971129</v>
      </c>
      <c r="AL38">
        <v>26.949733837638171</v>
      </c>
      <c r="AM38">
        <v>2.934635462173433</v>
      </c>
      <c r="AN38">
        <v>0</v>
      </c>
      <c r="AO38">
        <v>8.7055564413015176</v>
      </c>
      <c r="AP38">
        <v>0</v>
      </c>
      <c r="AQ38">
        <v>82.333870158837726</v>
      </c>
      <c r="AR38">
        <v>102.6036016649783</v>
      </c>
      <c r="AS38">
        <v>47.392252268514937</v>
      </c>
      <c r="AT38">
        <v>29.470025612432291</v>
      </c>
      <c r="AU38">
        <v>4.0977775256696098</v>
      </c>
      <c r="AV38">
        <v>12.129761592994051</v>
      </c>
      <c r="AW38">
        <v>21.967332461832171</v>
      </c>
      <c r="AX38">
        <v>0.44815044645014718</v>
      </c>
      <c r="AY38">
        <v>253.3148780930793</v>
      </c>
      <c r="AZ38">
        <v>16.627330377190361</v>
      </c>
    </row>
    <row r="39">
      <c r="A39" t="s">
        <v>303</v>
      </c>
      <c r="B39">
        <v>2019</v>
      </c>
      <c r="C39" t="s">
        <v>306</v>
      </c>
      <c r="D39">
        <v>60</v>
      </c>
      <c r="E39" t="s">
        <v>161</v>
      </c>
      <c r="F39" t="s">
        <v>164</v>
      </c>
      <c r="G39" t="s">
        <v>191</v>
      </c>
      <c r="H39">
        <v>0</v>
      </c>
      <c r="I39">
        <v>0.49169293628353761</v>
      </c>
      <c r="J39">
        <v>0.5587300340990603</v>
      </c>
      <c r="K39">
        <v>0</v>
      </c>
      <c r="L39">
        <v>0</v>
      </c>
      <c r="M39">
        <v>0</v>
      </c>
      <c r="N39">
        <v>0</v>
      </c>
      <c r="O39">
        <v>0</v>
      </c>
      <c r="P39">
        <v>0</v>
      </c>
      <c r="Q39">
        <v>0</v>
      </c>
      <c r="R39">
        <v>0</v>
      </c>
      <c r="S39">
        <v>0.64152091681107426</v>
      </c>
      <c r="T39">
        <v>0.72503194451385</v>
      </c>
      <c r="U39">
        <v>0</v>
      </c>
      <c r="V39">
        <v>0</v>
      </c>
      <c r="W39" t="s">
        <v>156</v>
      </c>
      <c r="X39" t="s">
        <v>157</v>
      </c>
      <c r="Y39" t="s">
        <v>158</v>
      </c>
      <c r="Z39" t="s">
        <v>159</v>
      </c>
      <c r="AA39" t="s">
        <v>160</v>
      </c>
      <c r="AB39">
        <v>0.33652807314149891</v>
      </c>
      <c r="AC39">
        <v>0</v>
      </c>
      <c r="AD39">
        <v>0</v>
      </c>
      <c r="AE39">
        <v>0.27179722145259022</v>
      </c>
      <c r="AF39">
        <v>0</v>
      </c>
      <c r="AG39">
        <v>0</v>
      </c>
      <c r="AH39">
        <v>13.017074212699089</v>
      </c>
      <c r="AI39">
        <v>14.76912294548182</v>
      </c>
      <c r="AJ39">
        <v>0</v>
      </c>
      <c r="AK39">
        <v>0</v>
      </c>
      <c r="AL39">
        <v>0</v>
      </c>
      <c r="AM39">
        <v>0</v>
      </c>
      <c r="AN39">
        <v>0</v>
      </c>
      <c r="AO39">
        <v>0</v>
      </c>
      <c r="AP39">
        <v>0</v>
      </c>
      <c r="AQ39">
        <v>0</v>
      </c>
      <c r="AR39">
        <v>13.017074212699089</v>
      </c>
      <c r="AS39">
        <v>14.76912294548182</v>
      </c>
      <c r="AT39">
        <v>0</v>
      </c>
      <c r="AU39">
        <v>0</v>
      </c>
      <c r="AV39">
        <v>2.4220251403891888</v>
      </c>
      <c r="AW39">
        <v>0</v>
      </c>
      <c r="AX39">
        <v>0</v>
      </c>
      <c r="AY39">
        <v>25.36417201779172</v>
      </c>
      <c r="AZ39">
        <v>0</v>
      </c>
    </row>
    <row r="40">
      <c r="A40" t="s">
        <v>303</v>
      </c>
      <c r="B40">
        <v>2019</v>
      </c>
      <c r="C40" t="s">
        <v>306</v>
      </c>
      <c r="D40">
        <v>61</v>
      </c>
      <c r="E40" t="s">
        <v>161</v>
      </c>
      <c r="F40" t="s">
        <v>165</v>
      </c>
      <c r="G40" t="s">
        <v>191</v>
      </c>
      <c r="H40">
        <v>0.23571278320226161</v>
      </c>
      <c r="I40">
        <v>0</v>
      </c>
      <c r="J40">
        <v>1.323289131667579</v>
      </c>
      <c r="K40">
        <v>0</v>
      </c>
      <c r="L40">
        <v>0</v>
      </c>
      <c r="M40">
        <v>0</v>
      </c>
      <c r="N40">
        <v>0</v>
      </c>
      <c r="O40">
        <v>0</v>
      </c>
      <c r="P40">
        <v>0</v>
      </c>
      <c r="Q40">
        <v>0</v>
      </c>
      <c r="R40">
        <v>0.3052672144589737</v>
      </c>
      <c r="S40">
        <v>0</v>
      </c>
      <c r="T40">
        <v>1.7171564686585059</v>
      </c>
      <c r="U40">
        <v>0</v>
      </c>
      <c r="V40">
        <v>0</v>
      </c>
      <c r="W40" t="s">
        <v>156</v>
      </c>
      <c r="X40" t="s">
        <v>157</v>
      </c>
      <c r="Y40" t="s">
        <v>158</v>
      </c>
      <c r="Z40" t="s">
        <v>159</v>
      </c>
      <c r="AA40" t="s">
        <v>160</v>
      </c>
      <c r="AB40">
        <v>0</v>
      </c>
      <c r="AC40">
        <v>0.59400339212577458</v>
      </c>
      <c r="AD40">
        <v>0</v>
      </c>
      <c r="AE40">
        <v>0.37482776819440111</v>
      </c>
      <c r="AF40">
        <v>0.031406315402405599</v>
      </c>
      <c r="AG40">
        <v>6.239473932998516</v>
      </c>
      <c r="AH40">
        <v>0</v>
      </c>
      <c r="AI40">
        <v>34.979003606871302</v>
      </c>
      <c r="AJ40">
        <v>0</v>
      </c>
      <c r="AK40">
        <v>0</v>
      </c>
      <c r="AL40">
        <v>0</v>
      </c>
      <c r="AM40">
        <v>0</v>
      </c>
      <c r="AN40">
        <v>0</v>
      </c>
      <c r="AO40">
        <v>0</v>
      </c>
      <c r="AP40">
        <v>0</v>
      </c>
      <c r="AQ40">
        <v>6.239473932998516</v>
      </c>
      <c r="AR40">
        <v>0</v>
      </c>
      <c r="AS40">
        <v>34.979003606871302</v>
      </c>
      <c r="AT40">
        <v>0</v>
      </c>
      <c r="AU40">
        <v>0</v>
      </c>
      <c r="AV40">
        <v>0</v>
      </c>
      <c r="AW40">
        <v>5.5870880918132944</v>
      </c>
      <c r="AX40">
        <v>0</v>
      </c>
      <c r="AY40">
        <v>34.979003606871302</v>
      </c>
      <c r="AZ40">
        <v>0.65238584118522169</v>
      </c>
    </row>
    <row r="41">
      <c r="A41" t="s">
        <v>303</v>
      </c>
      <c r="B41">
        <v>2019</v>
      </c>
      <c r="C41" t="s">
        <v>306</v>
      </c>
      <c r="D41">
        <v>62</v>
      </c>
      <c r="E41" t="s">
        <v>161</v>
      </c>
      <c r="F41" t="s">
        <v>166</v>
      </c>
      <c r="G41" t="s">
        <v>191</v>
      </c>
      <c r="H41">
        <v>0.068720579009092495</v>
      </c>
      <c r="I41">
        <v>0</v>
      </c>
      <c r="J41">
        <v>0</v>
      </c>
      <c r="K41">
        <v>0</v>
      </c>
      <c r="L41">
        <v>0</v>
      </c>
      <c r="M41">
        <v>0</v>
      </c>
      <c r="N41">
        <v>0</v>
      </c>
      <c r="O41">
        <v>0</v>
      </c>
      <c r="P41">
        <v>0</v>
      </c>
      <c r="Q41">
        <v>0</v>
      </c>
      <c r="R41">
        <v>0.088998735856054306</v>
      </c>
      <c r="S41">
        <v>0</v>
      </c>
      <c r="T41">
        <v>0</v>
      </c>
      <c r="U41">
        <v>0</v>
      </c>
      <c r="V41">
        <v>0</v>
      </c>
      <c r="W41" t="s">
        <v>156</v>
      </c>
      <c r="X41" t="s">
        <v>157</v>
      </c>
      <c r="Y41" t="s">
        <v>158</v>
      </c>
      <c r="Z41" t="s">
        <v>159</v>
      </c>
      <c r="AA41" t="s">
        <v>160</v>
      </c>
      <c r="AB41">
        <v>0.25275182547950409</v>
      </c>
      <c r="AC41">
        <v>0</v>
      </c>
      <c r="AD41">
        <v>0</v>
      </c>
      <c r="AE41">
        <v>0</v>
      </c>
      <c r="AF41">
        <v>0</v>
      </c>
      <c r="AG41">
        <v>1.8190793709302879</v>
      </c>
      <c r="AH41">
        <v>0</v>
      </c>
      <c r="AI41">
        <v>0</v>
      </c>
      <c r="AJ41">
        <v>0</v>
      </c>
      <c r="AK41">
        <v>0</v>
      </c>
      <c r="AL41">
        <v>0</v>
      </c>
      <c r="AM41">
        <v>0</v>
      </c>
      <c r="AN41">
        <v>0</v>
      </c>
      <c r="AO41">
        <v>0</v>
      </c>
      <c r="AP41">
        <v>0</v>
      </c>
      <c r="AQ41">
        <v>1.8190793709302879</v>
      </c>
      <c r="AR41">
        <v>0</v>
      </c>
      <c r="AS41">
        <v>0</v>
      </c>
      <c r="AT41">
        <v>0</v>
      </c>
      <c r="AU41">
        <v>0</v>
      </c>
      <c r="AV41">
        <v>1.8190793709302879</v>
      </c>
      <c r="AW41">
        <v>0</v>
      </c>
      <c r="AX41">
        <v>0</v>
      </c>
      <c r="AY41">
        <v>0</v>
      </c>
      <c r="AZ41">
        <v>0</v>
      </c>
    </row>
    <row r="42">
      <c r="A42" t="s">
        <v>303</v>
      </c>
      <c r="B42">
        <v>2019</v>
      </c>
      <c r="C42" t="s">
        <v>306</v>
      </c>
      <c r="D42">
        <v>63</v>
      </c>
      <c r="E42" t="s">
        <v>161</v>
      </c>
      <c r="F42" t="s">
        <v>167</v>
      </c>
      <c r="G42" t="s">
        <v>191</v>
      </c>
      <c r="H42">
        <v>54.210492763315152</v>
      </c>
      <c r="I42">
        <v>47.099023832032287</v>
      </c>
      <c r="J42">
        <v>45.060360214033977</v>
      </c>
      <c r="K42">
        <v>49.000572556286322</v>
      </c>
      <c r="L42">
        <v>46.64603508517812</v>
      </c>
      <c r="M42">
        <v>26.664166224904459</v>
      </c>
      <c r="N42">
        <v>34.944652210737111</v>
      </c>
      <c r="O42">
        <v>42.46168632686053</v>
      </c>
      <c r="P42">
        <v>41.686015469742237</v>
      </c>
      <c r="Q42">
        <v>40.872645369490122</v>
      </c>
      <c r="R42">
        <v>56.376210552229303</v>
      </c>
      <c r="S42">
        <v>50.037677879615771</v>
      </c>
      <c r="T42">
        <v>53.273214231832981</v>
      </c>
      <c r="U42">
        <v>49.179200695435547</v>
      </c>
      <c r="V42">
        <v>49.734952109644723</v>
      </c>
      <c r="W42" t="s">
        <v>156</v>
      </c>
      <c r="X42" t="s">
        <v>157</v>
      </c>
      <c r="Y42" t="s">
        <v>158</v>
      </c>
      <c r="Z42" t="s">
        <v>159</v>
      </c>
      <c r="AA42" t="s">
        <v>160</v>
      </c>
      <c r="AB42">
        <v>60.630446891620743</v>
      </c>
      <c r="AC42">
        <v>81.168982140863477</v>
      </c>
      <c r="AD42">
        <v>84.830448663015972</v>
      </c>
      <c r="AE42">
        <v>38.588674494709622</v>
      </c>
      <c r="AF42">
        <v>70.585461432778715</v>
      </c>
      <c r="AG42">
        <v>1434.9877503311591</v>
      </c>
      <c r="AH42">
        <v>1246.899117976559</v>
      </c>
      <c r="AI42">
        <v>1191.097595177378</v>
      </c>
      <c r="AJ42">
        <v>1300.569233019874</v>
      </c>
      <c r="AK42">
        <v>1231.5186001631091</v>
      </c>
      <c r="AL42">
        <v>163.09279038751001</v>
      </c>
      <c r="AM42">
        <v>212.23334835998301</v>
      </c>
      <c r="AN42">
        <v>258.61903561370559</v>
      </c>
      <c r="AO42">
        <v>254.62018761372789</v>
      </c>
      <c r="AP42">
        <v>250.00420515143449</v>
      </c>
      <c r="AQ42">
        <v>1152.295037006488</v>
      </c>
      <c r="AR42">
        <v>1015.312438490464</v>
      </c>
      <c r="AS42">
        <v>1085.191703130404</v>
      </c>
      <c r="AT42">
        <v>997.45729105309601</v>
      </c>
      <c r="AU42">
        <v>1016.246259861265</v>
      </c>
      <c r="AV42">
        <v>436.36319928290811</v>
      </c>
      <c r="AW42">
        <v>763.46071344959637</v>
      </c>
      <c r="AX42">
        <v>137.9130772981072</v>
      </c>
      <c r="AY42">
        <v>3601.102956797939</v>
      </c>
      <c r="AZ42">
        <v>1466.2323498395251</v>
      </c>
    </row>
    <row r="43">
      <c r="A43" t="s">
        <v>303</v>
      </c>
      <c r="B43">
        <v>2019</v>
      </c>
      <c r="C43" t="s">
        <v>306</v>
      </c>
      <c r="D43">
        <v>64</v>
      </c>
      <c r="E43" t="s">
        <v>161</v>
      </c>
      <c r="F43" t="s">
        <v>168</v>
      </c>
      <c r="G43" t="s">
        <v>191</v>
      </c>
      <c r="H43">
        <v>24.966455482973661</v>
      </c>
      <c r="I43">
        <v>23.606164660473951</v>
      </c>
      <c r="J43">
        <v>19.476650166809971</v>
      </c>
      <c r="K43">
        <v>15.14273293189302</v>
      </c>
      <c r="L43">
        <v>4.9496224126193651</v>
      </c>
      <c r="M43">
        <v>36.646445404797433</v>
      </c>
      <c r="N43">
        <v>20.219843247106692</v>
      </c>
      <c r="O43">
        <v>10.74765207459421</v>
      </c>
      <c r="P43">
        <v>5.1694420413644631</v>
      </c>
      <c r="Q43">
        <v>2.8566911456750801</v>
      </c>
      <c r="R43">
        <v>25.889321072845259</v>
      </c>
      <c r="S43">
        <v>19.758439904627661</v>
      </c>
      <c r="T43">
        <v>19.239372950752291</v>
      </c>
      <c r="U43">
        <v>21.05864980130627</v>
      </c>
      <c r="V43">
        <v>6.0043605240746274</v>
      </c>
      <c r="W43" t="s">
        <v>156</v>
      </c>
      <c r="X43" t="s">
        <v>157</v>
      </c>
      <c r="Y43" t="s">
        <v>158</v>
      </c>
      <c r="Z43" t="s">
        <v>159</v>
      </c>
      <c r="AA43" t="s">
        <v>160</v>
      </c>
      <c r="AB43">
        <v>24.647714620672978</v>
      </c>
      <c r="AC43">
        <v>10.12869832274558</v>
      </c>
      <c r="AD43">
        <v>10.237230977072119</v>
      </c>
      <c r="AE43">
        <v>19.04601505895473</v>
      </c>
      <c r="AF43">
        <v>12.83305106201338</v>
      </c>
      <c r="AG43">
        <v>660.87865948157616</v>
      </c>
      <c r="AH43">
        <v>624.949383217064</v>
      </c>
      <c r="AI43">
        <v>514.8336823231449</v>
      </c>
      <c r="AJ43">
        <v>401.91719254779019</v>
      </c>
      <c r="AK43">
        <v>130.6767457039843</v>
      </c>
      <c r="AL43">
        <v>224.1499317263339</v>
      </c>
      <c r="AM43">
        <v>122.8034839141678</v>
      </c>
      <c r="AN43">
        <v>65.460127825514633</v>
      </c>
      <c r="AO43">
        <v>31.575200642189159</v>
      </c>
      <c r="AP43">
        <v>17.473417557913951</v>
      </c>
      <c r="AQ43">
        <v>529.16178458056027</v>
      </c>
      <c r="AR43">
        <v>400.91768144395053</v>
      </c>
      <c r="AS43">
        <v>391.9119242313742</v>
      </c>
      <c r="AT43">
        <v>427.11356604045642</v>
      </c>
      <c r="AU43">
        <v>122.68854531109859</v>
      </c>
      <c r="AV43">
        <v>177.39198964036311</v>
      </c>
      <c r="AW43">
        <v>95.26869801544629</v>
      </c>
      <c r="AX43">
        <v>16.64317529037255</v>
      </c>
      <c r="AY43">
        <v>1777.3780012429031</v>
      </c>
      <c r="AZ43">
        <v>266.57379908447479</v>
      </c>
    </row>
    <row r="44">
      <c r="A44" t="s">
        <v>303</v>
      </c>
      <c r="B44">
        <v>2019</v>
      </c>
      <c r="C44" t="s">
        <v>306</v>
      </c>
      <c r="D44">
        <v>65</v>
      </c>
      <c r="E44" t="s">
        <v>161</v>
      </c>
      <c r="F44" t="s">
        <v>169</v>
      </c>
      <c r="G44" t="s">
        <v>191</v>
      </c>
      <c r="H44">
        <v>8.5448906050514815</v>
      </c>
      <c r="I44">
        <v>9.0095263673986494</v>
      </c>
      <c r="J44">
        <v>7.1404815181030772</v>
      </c>
      <c r="K44">
        <v>6.341487669112575</v>
      </c>
      <c r="L44">
        <v>4.1096191628598451</v>
      </c>
      <c r="M44">
        <v>10.23448345123855</v>
      </c>
      <c r="N44">
        <v>8.3401568855369081</v>
      </c>
      <c r="O44">
        <v>9.067437895688224</v>
      </c>
      <c r="P44">
        <v>0.27613455075435872</v>
      </c>
      <c r="Q44">
        <v>1.1298316616170629</v>
      </c>
      <c r="R44">
        <v>8.315619835168647</v>
      </c>
      <c r="S44">
        <v>10.737395072889599</v>
      </c>
      <c r="T44">
        <v>5.0451347928826431</v>
      </c>
      <c r="U44">
        <v>4.9468585810365981</v>
      </c>
      <c r="V44">
        <v>7.9404981650416886</v>
      </c>
      <c r="W44" t="s">
        <v>156</v>
      </c>
      <c r="X44" t="s">
        <v>157</v>
      </c>
      <c r="Y44" t="s">
        <v>158</v>
      </c>
      <c r="Z44" t="s">
        <v>159</v>
      </c>
      <c r="AA44" t="s">
        <v>160</v>
      </c>
      <c r="AB44">
        <v>8.1191117509152004</v>
      </c>
      <c r="AC44">
        <v>2.9861965267083859</v>
      </c>
      <c r="AD44">
        <v>1.2688462954799971</v>
      </c>
      <c r="AE44">
        <v>7.1364077954243106</v>
      </c>
      <c r="AF44">
        <v>8.4589656245769902</v>
      </c>
      <c r="AG44">
        <v>226.18892987570089</v>
      </c>
      <c r="AH44">
        <v>238.51811708368459</v>
      </c>
      <c r="AI44">
        <v>188.7470567084419</v>
      </c>
      <c r="AJ44">
        <v>168.3152527360549</v>
      </c>
      <c r="AK44">
        <v>108.4995204717155</v>
      </c>
      <c r="AL44">
        <v>62.599762173634943</v>
      </c>
      <c r="AM44">
        <v>50.653227595185378</v>
      </c>
      <c r="AN44">
        <v>55.226540604597773</v>
      </c>
      <c r="AO44">
        <v>1.6866431182596791</v>
      </c>
      <c r="AP44">
        <v>6.9107997283764231</v>
      </c>
      <c r="AQ44">
        <v>169.96615011610839</v>
      </c>
      <c r="AR44">
        <v>217.87203636266639</v>
      </c>
      <c r="AS44">
        <v>102.7709421583815</v>
      </c>
      <c r="AT44">
        <v>100.3326627860686</v>
      </c>
      <c r="AU44">
        <v>162.25011223231871</v>
      </c>
      <c r="AV44">
        <v>58.434033733873811</v>
      </c>
      <c r="AW44">
        <v>28.08762252093997</v>
      </c>
      <c r="AX44">
        <v>2.0628264966874021</v>
      </c>
      <c r="AY44">
        <v>665.9710277569028</v>
      </c>
      <c r="AZ44">
        <v>175.713366367194</v>
      </c>
    </row>
    <row r="45">
      <c r="A45" t="s">
        <v>303</v>
      </c>
      <c r="B45">
        <v>2019</v>
      </c>
      <c r="C45" t="s">
        <v>306</v>
      </c>
      <c r="D45">
        <v>66</v>
      </c>
      <c r="E45" t="s">
        <v>161</v>
      </c>
      <c r="F45" t="s">
        <v>170</v>
      </c>
      <c r="G45" t="s">
        <v>191</v>
      </c>
      <c r="H45">
        <v>4.3266528961697306</v>
      </c>
      <c r="I45">
        <v>11.69496284976826</v>
      </c>
      <c r="J45">
        <v>19.81559505494409</v>
      </c>
      <c r="K45">
        <v>25.398886646333668</v>
      </c>
      <c r="L45">
        <v>37.747343753941763</v>
      </c>
      <c r="M45">
        <v>18.898615918825861</v>
      </c>
      <c r="N45">
        <v>23.639422709464888</v>
      </c>
      <c r="O45">
        <v>33.461132632036318</v>
      </c>
      <c r="P45">
        <v>48.501247193439227</v>
      </c>
      <c r="Q45">
        <v>48.314362493601173</v>
      </c>
      <c r="R45">
        <v>3.1755095922645298</v>
      </c>
      <c r="S45">
        <v>9.2676810915444374</v>
      </c>
      <c r="T45">
        <v>14.336801470692061</v>
      </c>
      <c r="U45">
        <v>19.179684879442341</v>
      </c>
      <c r="V45">
        <v>30.827678615660659</v>
      </c>
      <c r="W45" t="s">
        <v>156</v>
      </c>
      <c r="X45" t="s">
        <v>157</v>
      </c>
      <c r="Y45" t="s">
        <v>158</v>
      </c>
      <c r="Z45" t="s">
        <v>159</v>
      </c>
      <c r="AA45" t="s">
        <v>160</v>
      </c>
      <c r="AB45">
        <v>1.1474247584738679</v>
      </c>
      <c r="AC45">
        <v>1.709191918196737</v>
      </c>
      <c r="AD45">
        <v>0.6891442817768717</v>
      </c>
      <c r="AE45">
        <v>26.80295074792939</v>
      </c>
      <c r="AF45">
        <v>4.4260304320571393</v>
      </c>
      <c r="AG45">
        <v>114.5293759465675</v>
      </c>
      <c r="AH45">
        <v>309.61233749025342</v>
      </c>
      <c r="AI45">
        <v>523.79314112987845</v>
      </c>
      <c r="AJ45">
        <v>674.13519479259753</v>
      </c>
      <c r="AK45">
        <v>996.58107821689703</v>
      </c>
      <c r="AL45">
        <v>115.5943890637882</v>
      </c>
      <c r="AM45">
        <v>143.57200651678559</v>
      </c>
      <c r="AN45">
        <v>203.799862898176</v>
      </c>
      <c r="AO45">
        <v>296.24795079916157</v>
      </c>
      <c r="AP45">
        <v>295.52268230789377</v>
      </c>
      <c r="AQ45">
        <v>64.905461138487595</v>
      </c>
      <c r="AR45">
        <v>188.0501311600874</v>
      </c>
      <c r="AS45">
        <v>292.04504045348432</v>
      </c>
      <c r="AT45">
        <v>389.00421829906202</v>
      </c>
      <c r="AU45">
        <v>629.90938493926774</v>
      </c>
      <c r="AV45">
        <v>8.2581271327108148</v>
      </c>
      <c r="AW45">
        <v>16.076348955863391</v>
      </c>
      <c r="AX45">
        <v>1.120376116125368</v>
      </c>
      <c r="AY45">
        <v>2501.2568183058652</v>
      </c>
      <c r="AZ45">
        <v>91.939457065626428</v>
      </c>
    </row>
    <row r="46">
      <c r="A46" t="s">
        <v>303</v>
      </c>
      <c r="B46">
        <v>2019</v>
      </c>
      <c r="C46" t="s">
        <v>306</v>
      </c>
      <c r="D46">
        <v>67</v>
      </c>
      <c r="E46" t="s">
        <v>161</v>
      </c>
      <c r="F46" t="s">
        <v>171</v>
      </c>
      <c r="G46" t="s">
        <v>191</v>
      </c>
      <c r="H46">
        <v>0.33204488640737062</v>
      </c>
      <c r="I46">
        <v>1.38050808420573</v>
      </c>
      <c r="J46">
        <v>1.537524560183654</v>
      </c>
      <c r="K46">
        <v>0.59526338549708235</v>
      </c>
      <c r="L46">
        <v>0</v>
      </c>
      <c r="M46">
        <v>1.1673685271193761</v>
      </c>
      <c r="N46">
        <v>2.0900626544633338</v>
      </c>
      <c r="O46">
        <v>0</v>
      </c>
      <c r="P46">
        <v>0</v>
      </c>
      <c r="Q46">
        <v>0</v>
      </c>
      <c r="R46">
        <v>0.35239425617443049</v>
      </c>
      <c r="S46">
        <v>1.4175709598362469</v>
      </c>
      <c r="T46">
        <v>1.481484524911804</v>
      </c>
      <c r="U46">
        <v>0.77898419806018948</v>
      </c>
      <c r="V46">
        <v>0</v>
      </c>
      <c r="W46" t="s">
        <v>156</v>
      </c>
      <c r="X46" t="s">
        <v>157</v>
      </c>
      <c r="Y46" t="s">
        <v>158</v>
      </c>
      <c r="Z46" t="s">
        <v>159</v>
      </c>
      <c r="AA46" t="s">
        <v>160</v>
      </c>
      <c r="AB46">
        <v>0.0471692551497934</v>
      </c>
      <c r="AC46">
        <v>0.28701844577505919</v>
      </c>
      <c r="AD46">
        <v>2.6986720699443612</v>
      </c>
      <c r="AE46">
        <v>0.91444566680931294</v>
      </c>
      <c r="AF46">
        <v>0.43402040073726789</v>
      </c>
      <c r="AG46">
        <v>8.7894486891127759</v>
      </c>
      <c r="AH46">
        <v>36.547558155227243</v>
      </c>
      <c r="AI46">
        <v>40.641969959009288</v>
      </c>
      <c r="AJ46">
        <v>15.79943262563844</v>
      </c>
      <c r="AK46">
        <v>0</v>
      </c>
      <c r="AL46">
        <v>7.1402716624468114</v>
      </c>
      <c r="AM46">
        <v>12.693816288794331</v>
      </c>
      <c r="AN46">
        <v>0</v>
      </c>
      <c r="AO46">
        <v>0</v>
      </c>
      <c r="AP46">
        <v>0</v>
      </c>
      <c r="AQ46">
        <v>7.2027216530134828</v>
      </c>
      <c r="AR46">
        <v>28.76387332416434</v>
      </c>
      <c r="AS46">
        <v>30.17829387493035</v>
      </c>
      <c r="AT46">
        <v>15.79943262563844</v>
      </c>
      <c r="AU46">
        <v>0</v>
      </c>
      <c r="AV46">
        <v>0.33948169839071812</v>
      </c>
      <c r="AW46">
        <v>2.699643405708104</v>
      </c>
      <c r="AX46">
        <v>4.3873653346212</v>
      </c>
      <c r="AY46">
        <v>85.336255720044008</v>
      </c>
      <c r="AZ46">
        <v>9.0156632702237296</v>
      </c>
    </row>
    <row r="47">
      <c r="A47" t="s">
        <v>303</v>
      </c>
      <c r="B47">
        <v>2019</v>
      </c>
      <c r="C47" t="s">
        <v>306</v>
      </c>
      <c r="D47">
        <v>122</v>
      </c>
      <c r="E47" t="s">
        <v>18</v>
      </c>
      <c r="F47" t="s">
        <v>14</v>
      </c>
      <c r="G47" t="s">
        <v>322</v>
      </c>
      <c r="H47">
        <v>92.284747874965703</v>
      </c>
      <c r="I47">
        <v>97.237880885510918</v>
      </c>
      <c r="J47">
        <v>99.19783858825177</v>
      </c>
      <c r="K47">
        <v>100</v>
      </c>
      <c r="L47">
        <v>100</v>
      </c>
      <c r="M47">
        <v>97.365373271867313</v>
      </c>
      <c r="N47">
        <v>100</v>
      </c>
      <c r="O47">
        <v>100</v>
      </c>
      <c r="P47">
        <v>100</v>
      </c>
      <c r="Q47">
        <v>100</v>
      </c>
      <c r="R47">
        <v>91.324419837830391</v>
      </c>
      <c r="S47">
        <v>96.346332863898738</v>
      </c>
      <c r="T47">
        <v>98.552452569749548</v>
      </c>
      <c r="U47">
        <v>99.926326343643126</v>
      </c>
      <c r="V47">
        <v>100</v>
      </c>
      <c r="W47" t="s">
        <v>156</v>
      </c>
      <c r="X47" t="s">
        <v>157</v>
      </c>
      <c r="Y47" t="s">
        <v>158</v>
      </c>
      <c r="Z47" t="s">
        <v>159</v>
      </c>
      <c r="AA47" t="s">
        <v>160</v>
      </c>
      <c r="AB47">
        <v>94.74894971608353</v>
      </c>
      <c r="AC47">
        <v>89.870038271251389</v>
      </c>
      <c r="AD47">
        <v>96.359187976643142</v>
      </c>
      <c r="AE47">
        <v>98.541247969406271</v>
      </c>
      <c r="AF47">
        <v>98.871918027697276</v>
      </c>
      <c r="AG47">
        <v>2442.8385722512821</v>
      </c>
      <c r="AH47">
        <v>2574.2747523271032</v>
      </c>
      <c r="AI47">
        <v>2622.1340980860919</v>
      </c>
      <c r="AJ47">
        <v>2654.1919107698718</v>
      </c>
      <c r="AK47">
        <v>2640.135646929672</v>
      </c>
      <c r="AL47">
        <v>595.54048231212676</v>
      </c>
      <c r="AM47">
        <v>607.34142403275098</v>
      </c>
      <c r="AN47">
        <v>609.06444841336338</v>
      </c>
      <c r="AO47">
        <v>610.80481006524542</v>
      </c>
      <c r="AP47">
        <v>611.66631836864929</v>
      </c>
      <c r="AQ47">
        <v>1866.6149197654361</v>
      </c>
      <c r="AR47">
        <v>1954.9594286730339</v>
      </c>
      <c r="AS47">
        <v>2007.5436669998919</v>
      </c>
      <c r="AT47">
        <v>2026.715387199629</v>
      </c>
      <c r="AU47">
        <v>2043.324094533896</v>
      </c>
      <c r="AV47">
        <v>681.91736901941852</v>
      </c>
      <c r="AW47">
        <v>845.30126812776894</v>
      </c>
      <c r="AX47">
        <v>156.6559218918689</v>
      </c>
      <c r="AY47">
        <v>9195.8893140482851</v>
      </c>
      <c r="AZ47">
        <v>2053.8111072766919</v>
      </c>
    </row>
    <row r="48">
      <c r="A48" t="s">
        <v>303</v>
      </c>
      <c r="B48">
        <v>2019</v>
      </c>
      <c r="C48" t="s">
        <v>306</v>
      </c>
      <c r="D48">
        <v>123</v>
      </c>
      <c r="E48" t="s">
        <v>18</v>
      </c>
      <c r="F48" t="s">
        <v>51</v>
      </c>
      <c r="G48" t="s">
        <v>191</v>
      </c>
      <c r="H48">
        <v>7.71525212503433</v>
      </c>
      <c r="I48">
        <v>2.7621191144890909</v>
      </c>
      <c r="J48">
        <v>0.80216141174824529</v>
      </c>
      <c r="K48">
        <v>0</v>
      </c>
      <c r="L48">
        <v>0</v>
      </c>
      <c r="M48">
        <v>2.6346267281326781</v>
      </c>
      <c r="N48">
        <v>0</v>
      </c>
      <c r="O48">
        <v>0</v>
      </c>
      <c r="P48">
        <v>0</v>
      </c>
      <c r="Q48">
        <v>0</v>
      </c>
      <c r="R48">
        <v>8.6755801621695721</v>
      </c>
      <c r="S48">
        <v>3.6536671361012658</v>
      </c>
      <c r="T48">
        <v>1.447547430250447</v>
      </c>
      <c r="U48">
        <v>0.0736736563568616</v>
      </c>
      <c r="V48">
        <v>0</v>
      </c>
      <c r="W48" t="s">
        <v>156</v>
      </c>
      <c r="X48" t="s">
        <v>157</v>
      </c>
      <c r="Y48" t="s">
        <v>158</v>
      </c>
      <c r="Z48" t="s">
        <v>159</v>
      </c>
      <c r="AA48" t="s">
        <v>160</v>
      </c>
      <c r="AB48">
        <v>5.2510502839164266</v>
      </c>
      <c r="AC48">
        <v>10.12996172874861</v>
      </c>
      <c r="AD48">
        <v>3.6408120233568901</v>
      </c>
      <c r="AE48">
        <v>1.4587520305937689</v>
      </c>
      <c r="AF48">
        <v>1.128081972302668</v>
      </c>
      <c r="AG48">
        <v>204.22784825953059</v>
      </c>
      <c r="AH48">
        <v>73.124315694634475</v>
      </c>
      <c r="AI48">
        <v>21.203836896533542</v>
      </c>
      <c r="AJ48">
        <v>0</v>
      </c>
      <c r="AK48">
        <v>0</v>
      </c>
      <c r="AL48">
        <v>16.11483445971556</v>
      </c>
      <c r="AM48">
        <v>0</v>
      </c>
      <c r="AN48">
        <v>0</v>
      </c>
      <c r="AO48">
        <v>0</v>
      </c>
      <c r="AP48">
        <v>0</v>
      </c>
      <c r="AQ48">
        <v>177.3235175989428</v>
      </c>
      <c r="AR48">
        <v>74.136407734833384</v>
      </c>
      <c r="AS48">
        <v>29.486984854329719</v>
      </c>
      <c r="AT48">
        <v>1.49425620287709</v>
      </c>
      <c r="AU48">
        <v>0</v>
      </c>
      <c r="AV48">
        <v>37.792317539422037</v>
      </c>
      <c r="AW48">
        <v>95.280581382996374</v>
      </c>
      <c r="AX48">
        <v>5.9190490904948732</v>
      </c>
      <c r="AY48">
        <v>136.13103635696021</v>
      </c>
      <c r="AZ48">
        <v>23.433016480825081</v>
      </c>
    </row>
    <row r="49">
      <c r="A49" t="s">
        <v>303</v>
      </c>
      <c r="B49">
        <v>2019</v>
      </c>
      <c r="C49" t="s">
        <v>306</v>
      </c>
      <c r="D49">
        <v>124</v>
      </c>
      <c r="E49" t="s">
        <v>50</v>
      </c>
      <c r="F49" t="s">
        <v>15</v>
      </c>
      <c r="G49" t="s">
        <v>323</v>
      </c>
      <c r="H49">
        <v>82.380300985921693</v>
      </c>
      <c r="I49">
        <v>87.483592588060205</v>
      </c>
      <c r="J49">
        <v>93.414700568922797</v>
      </c>
      <c r="K49">
        <v>97.811113267055021</v>
      </c>
      <c r="L49">
        <v>97.670083910829291</v>
      </c>
      <c r="M49">
        <v>85.775681372600005</v>
      </c>
      <c r="N49">
        <v>97.367114729962594</v>
      </c>
      <c r="O49">
        <v>99.010240242212106</v>
      </c>
      <c r="P49">
        <v>98.274273906646528</v>
      </c>
      <c r="Q49">
        <v>97.79402400505343</v>
      </c>
      <c r="R49">
        <v>80.639258590043355</v>
      </c>
      <c r="S49">
        <v>87.123790205158485</v>
      </c>
      <c r="T49">
        <v>90.865916712807902</v>
      </c>
      <c r="U49">
        <v>96.685746151918906</v>
      </c>
      <c r="V49">
        <v>97.64216459585316</v>
      </c>
      <c r="W49" t="s">
        <v>156</v>
      </c>
      <c r="X49" t="s">
        <v>157</v>
      </c>
      <c r="Y49" t="s">
        <v>158</v>
      </c>
      <c r="Z49" t="s">
        <v>159</v>
      </c>
      <c r="AA49" t="s">
        <v>160</v>
      </c>
      <c r="AB49">
        <v>92.62497575638649</v>
      </c>
      <c r="AC49">
        <v>80.715592472366254</v>
      </c>
      <c r="AD49">
        <v>90.486608702301183</v>
      </c>
      <c r="AE49">
        <v>92.669388707451631</v>
      </c>
      <c r="AF49">
        <v>92.440112081393778</v>
      </c>
      <c r="AG49">
        <v>2177.5863789369059</v>
      </c>
      <c r="AH49">
        <v>2316.03981484824</v>
      </c>
      <c r="AI49">
        <v>2469.2662169887672</v>
      </c>
      <c r="AJ49">
        <v>2596.0946561681321</v>
      </c>
      <c r="AK49">
        <v>2578.6227017159258</v>
      </c>
      <c r="AL49">
        <v>524.65151561278265</v>
      </c>
      <c r="AM49">
        <v>591.35082114055729</v>
      </c>
      <c r="AN49">
        <v>603.03617360397504</v>
      </c>
      <c r="AO49">
        <v>600.26399207849136</v>
      </c>
      <c r="AP49">
        <v>598.17310621626336</v>
      </c>
      <c r="AQ49">
        <v>1645.2068820436809</v>
      </c>
      <c r="AR49">
        <v>1767.825199573597</v>
      </c>
      <c r="AS49">
        <v>1850.9665755282249</v>
      </c>
      <c r="AT49">
        <v>1960.989627248887</v>
      </c>
      <c r="AU49">
        <v>1995.145875611513</v>
      </c>
      <c r="AV49">
        <v>666.63092269149149</v>
      </c>
      <c r="AW49">
        <v>759.19621252015452</v>
      </c>
      <c r="AX49">
        <v>147.1085778406912</v>
      </c>
      <c r="AY49">
        <v>8644.4672594000385</v>
      </c>
      <c r="AZ49">
        <v>1920.206796205616</v>
      </c>
    </row>
    <row r="50">
      <c r="A50" t="s">
        <v>303</v>
      </c>
      <c r="B50">
        <v>2019</v>
      </c>
      <c r="C50" t="s">
        <v>306</v>
      </c>
      <c r="D50">
        <v>125</v>
      </c>
      <c r="E50" t="s">
        <v>50</v>
      </c>
      <c r="F50" t="s">
        <v>16</v>
      </c>
      <c r="G50" t="s">
        <v>324</v>
      </c>
      <c r="H50">
        <v>9.8935524087983282</v>
      </c>
      <c r="I50">
        <v>9.7542882974507794</v>
      </c>
      <c r="J50">
        <v>5.7831380193289759</v>
      </c>
      <c r="K50">
        <v>2.1888867329449448</v>
      </c>
      <c r="L50">
        <v>2.3299160891707258</v>
      </c>
      <c r="M50">
        <v>11.589691899267351</v>
      </c>
      <c r="N50">
        <v>2.6328852700373928</v>
      </c>
      <c r="O50">
        <v>0.98975975778789171</v>
      </c>
      <c r="P50">
        <v>1.725726093353481</v>
      </c>
      <c r="Q50">
        <v>2.205975994946562</v>
      </c>
      <c r="R50">
        <v>10.669289200618239</v>
      </c>
      <c r="S50">
        <v>9.2225426587402932</v>
      </c>
      <c r="T50">
        <v>7.686535856941636</v>
      </c>
      <c r="U50">
        <v>3.2405801917242099</v>
      </c>
      <c r="V50">
        <v>2.357835404146837</v>
      </c>
      <c r="W50" t="s">
        <v>156</v>
      </c>
      <c r="X50" t="s">
        <v>157</v>
      </c>
      <c r="Y50" t="s">
        <v>158</v>
      </c>
      <c r="Z50" t="s">
        <v>159</v>
      </c>
      <c r="AA50" t="s">
        <v>160</v>
      </c>
      <c r="AB50">
        <v>2.123973959697075</v>
      </c>
      <c r="AC50">
        <v>9.1544457988851491</v>
      </c>
      <c r="AD50">
        <v>5.8725792743419891</v>
      </c>
      <c r="AE50">
        <v>5.8712755643005998</v>
      </c>
      <c r="AF50">
        <v>6.4318059463035437</v>
      </c>
      <c r="AG50">
        <v>261.51961945829032</v>
      </c>
      <c r="AH50">
        <v>258.23493747886528</v>
      </c>
      <c r="AI50">
        <v>152.86788109732569</v>
      </c>
      <c r="AJ50">
        <v>58.097254601739657</v>
      </c>
      <c r="AK50">
        <v>61.51294521374605</v>
      </c>
      <c r="AL50">
        <v>70.888966699344223</v>
      </c>
      <c r="AM50">
        <v>15.99060289219365</v>
      </c>
      <c r="AN50">
        <v>6.0282748093882654</v>
      </c>
      <c r="AO50">
        <v>10.54081798675411</v>
      </c>
      <c r="AP50">
        <v>13.493212152385819</v>
      </c>
      <c r="AQ50">
        <v>217.67546386567071</v>
      </c>
      <c r="AR50">
        <v>187.13422909943881</v>
      </c>
      <c r="AS50">
        <v>156.57709147166671</v>
      </c>
      <c r="AT50">
        <v>65.725759950741846</v>
      </c>
      <c r="AU50">
        <v>48.178218922382989</v>
      </c>
      <c r="AV50">
        <v>15.286446327927219</v>
      </c>
      <c r="AW50">
        <v>86.105055607614489</v>
      </c>
      <c r="AX50">
        <v>9.5473440511777952</v>
      </c>
      <c r="AY50">
        <v>547.68948079217057</v>
      </c>
      <c r="AZ50">
        <v>133.60431107107701</v>
      </c>
    </row>
    <row r="51">
      <c r="A51" t="s">
        <v>303</v>
      </c>
      <c r="B51">
        <v>2019</v>
      </c>
      <c r="C51" t="s">
        <v>306</v>
      </c>
      <c r="D51">
        <v>126</v>
      </c>
      <c r="E51" t="s">
        <v>50</v>
      </c>
      <c r="F51" t="s">
        <v>22</v>
      </c>
      <c r="G51" t="s">
        <v>325</v>
      </c>
      <c r="H51">
        <v>7.6234276545084887</v>
      </c>
      <c r="I51">
        <v>2.6350113918967919</v>
      </c>
      <c r="J51">
        <v>0.80216141174824529</v>
      </c>
      <c r="K51">
        <v>0</v>
      </c>
      <c r="L51">
        <v>0</v>
      </c>
      <c r="M51">
        <v>2.084472324006502</v>
      </c>
      <c r="N51">
        <v>0</v>
      </c>
      <c r="O51">
        <v>0</v>
      </c>
      <c r="P51">
        <v>0</v>
      </c>
      <c r="Q51">
        <v>0</v>
      </c>
      <c r="R51">
        <v>8.5583673652431784</v>
      </c>
      <c r="S51">
        <v>3.6536671361012658</v>
      </c>
      <c r="T51">
        <v>1.447547430250447</v>
      </c>
      <c r="U51">
        <v>0.0736736563568616</v>
      </c>
      <c r="V51">
        <v>0</v>
      </c>
      <c r="W51" t="s">
        <v>156</v>
      </c>
      <c r="X51" t="s">
        <v>157</v>
      </c>
      <c r="Y51" t="s">
        <v>158</v>
      </c>
      <c r="Z51" t="s">
        <v>159</v>
      </c>
      <c r="AA51" t="s">
        <v>160</v>
      </c>
      <c r="AB51">
        <v>4.8737863894073286</v>
      </c>
      <c r="AC51">
        <v>10.12996172874861</v>
      </c>
      <c r="AD51">
        <v>3.6408120233568901</v>
      </c>
      <c r="AE51">
        <v>1.42326213420897</v>
      </c>
      <c r="AF51">
        <v>1.128081972302668</v>
      </c>
      <c r="AG51">
        <v>201.51264346685949</v>
      </c>
      <c r="AH51">
        <v>69.759267031342276</v>
      </c>
      <c r="AI51">
        <v>21.203836896533542</v>
      </c>
      <c r="AJ51">
        <v>0</v>
      </c>
      <c r="AK51">
        <v>0</v>
      </c>
      <c r="AL51">
        <v>12.74978579642335</v>
      </c>
      <c r="AM51">
        <v>0</v>
      </c>
      <c r="AN51">
        <v>0</v>
      </c>
      <c r="AO51">
        <v>0</v>
      </c>
      <c r="AP51">
        <v>0</v>
      </c>
      <c r="AQ51">
        <v>174.6083128062717</v>
      </c>
      <c r="AR51">
        <v>74.136407734833384</v>
      </c>
      <c r="AS51">
        <v>29.486984854329719</v>
      </c>
      <c r="AT51">
        <v>1.49425620287709</v>
      </c>
      <c r="AU51">
        <v>0</v>
      </c>
      <c r="AV51">
        <v>35.077112746750927</v>
      </c>
      <c r="AW51">
        <v>95.280581382996374</v>
      </c>
      <c r="AX51">
        <v>5.9190490904948732</v>
      </c>
      <c r="AY51">
        <v>132.765987693668</v>
      </c>
      <c r="AZ51">
        <v>23.433016480825081</v>
      </c>
    </row>
    <row r="52">
      <c r="A52" t="s">
        <v>303</v>
      </c>
      <c r="B52">
        <v>2019</v>
      </c>
      <c r="C52" t="s">
        <v>306</v>
      </c>
      <c r="D52">
        <v>127</v>
      </c>
      <c r="E52" t="s">
        <v>50</v>
      </c>
      <c r="F52" t="s">
        <v>19</v>
      </c>
      <c r="G52" t="s">
        <v>326</v>
      </c>
      <c r="H52">
        <v>0.1027189507714787</v>
      </c>
      <c r="I52">
        <v>0.12710772259229991</v>
      </c>
      <c r="J52">
        <v>0</v>
      </c>
      <c r="K52">
        <v>0</v>
      </c>
      <c r="L52">
        <v>0</v>
      </c>
      <c r="M52">
        <v>0.55015440412617622</v>
      </c>
      <c r="N52">
        <v>0</v>
      </c>
      <c r="O52">
        <v>0</v>
      </c>
      <c r="P52">
        <v>0</v>
      </c>
      <c r="Q52">
        <v>0</v>
      </c>
      <c r="R52">
        <v>0.13308484409519811</v>
      </c>
      <c r="S52">
        <v>0</v>
      </c>
      <c r="T52">
        <v>0</v>
      </c>
      <c r="U52">
        <v>0</v>
      </c>
      <c r="V52">
        <v>0</v>
      </c>
      <c r="W52" t="s">
        <v>156</v>
      </c>
      <c r="X52" t="s">
        <v>157</v>
      </c>
      <c r="Y52" t="s">
        <v>158</v>
      </c>
      <c r="Z52" t="s">
        <v>159</v>
      </c>
      <c r="AA52" t="s">
        <v>160</v>
      </c>
      <c r="AB52">
        <v>0.37726389450909792</v>
      </c>
      <c r="AC52">
        <v>0</v>
      </c>
      <c r="AD52">
        <v>0</v>
      </c>
      <c r="AE52">
        <v>0.036073594038894999</v>
      </c>
      <c r="AF52">
        <v>0</v>
      </c>
      <c r="AG52">
        <v>2.7152047926711051</v>
      </c>
      <c r="AH52">
        <v>3.365048663292205</v>
      </c>
      <c r="AI52">
        <v>0</v>
      </c>
      <c r="AJ52">
        <v>0</v>
      </c>
      <c r="AK52">
        <v>0</v>
      </c>
      <c r="AL52">
        <v>3.365048663292205</v>
      </c>
      <c r="AM52">
        <v>0</v>
      </c>
      <c r="AN52">
        <v>0</v>
      </c>
      <c r="AO52">
        <v>0</v>
      </c>
      <c r="AP52">
        <v>0</v>
      </c>
      <c r="AQ52">
        <v>2.7152047926711051</v>
      </c>
      <c r="AR52">
        <v>0</v>
      </c>
      <c r="AS52">
        <v>0</v>
      </c>
      <c r="AT52">
        <v>0</v>
      </c>
      <c r="AU52">
        <v>0</v>
      </c>
      <c r="AV52">
        <v>2.7152047926711051</v>
      </c>
      <c r="AW52">
        <v>0</v>
      </c>
      <c r="AX52">
        <v>0</v>
      </c>
      <c r="AY52">
        <v>3.365048663292205</v>
      </c>
      <c r="AZ52">
        <v>0</v>
      </c>
    </row>
    <row r="53">
      <c r="A53" t="s">
        <v>303</v>
      </c>
      <c r="B53">
        <v>2019</v>
      </c>
      <c r="C53" t="s">
        <v>306</v>
      </c>
      <c r="D53">
        <v>128</v>
      </c>
      <c r="E53" t="s">
        <v>109</v>
      </c>
      <c r="F53" t="s">
        <v>49</v>
      </c>
      <c r="G53" t="s">
        <v>327</v>
      </c>
      <c r="H53">
        <v>10.72194564854321</v>
      </c>
      <c r="I53">
        <v>10.031366591519619</v>
      </c>
      <c r="J53">
        <v>5.8299032535713797</v>
      </c>
      <c r="K53">
        <v>2.1888867329449448</v>
      </c>
      <c r="L53">
        <v>2.3299160891707258</v>
      </c>
      <c r="M53">
        <v>11.903299406973121</v>
      </c>
      <c r="N53">
        <v>2.6328852700373928</v>
      </c>
      <c r="O53">
        <v>0.98975975778789171</v>
      </c>
      <c r="P53">
        <v>1.725726093353481</v>
      </c>
      <c r="Q53">
        <v>2.205975994946562</v>
      </c>
      <c r="R53">
        <v>11.684874481936969</v>
      </c>
      <c r="S53">
        <v>9.5722819796040284</v>
      </c>
      <c r="T53">
        <v>7.7994363980962973</v>
      </c>
      <c r="U53">
        <v>3.242969405860042</v>
      </c>
      <c r="V53">
        <v>2.357835404146837</v>
      </c>
      <c r="W53" t="s">
        <v>156</v>
      </c>
      <c r="X53" t="s">
        <v>157</v>
      </c>
      <c r="Y53" t="s">
        <v>158</v>
      </c>
      <c r="Z53" t="s">
        <v>159</v>
      </c>
      <c r="AA53" t="s">
        <v>160</v>
      </c>
      <c r="AB53">
        <v>2.2416860198045381</v>
      </c>
      <c r="AC53">
        <v>10.186315678707761</v>
      </c>
      <c r="AD53">
        <v>6.0944673753015284</v>
      </c>
      <c r="AE53">
        <v>5.9582260863484668</v>
      </c>
      <c r="AF53">
        <v>6.505189819926203</v>
      </c>
      <c r="AG53">
        <v>261.51961945829032</v>
      </c>
      <c r="AH53">
        <v>258.23493747886528</v>
      </c>
      <c r="AI53">
        <v>152.86788109732569</v>
      </c>
      <c r="AJ53">
        <v>58.097254601739657</v>
      </c>
      <c r="AK53">
        <v>61.51294521374605</v>
      </c>
      <c r="AL53">
        <v>70.888966699344223</v>
      </c>
      <c r="AM53">
        <v>15.99060289219365</v>
      </c>
      <c r="AN53">
        <v>6.0282748093882654</v>
      </c>
      <c r="AO53">
        <v>10.54081798675411</v>
      </c>
      <c r="AP53">
        <v>13.493212152385819</v>
      </c>
      <c r="AQ53">
        <v>217.67546386567071</v>
      </c>
      <c r="AR53">
        <v>187.13422909943881</v>
      </c>
      <c r="AS53">
        <v>156.57709147166671</v>
      </c>
      <c r="AT53">
        <v>65.725759950741846</v>
      </c>
      <c r="AU53">
        <v>48.178218922382989</v>
      </c>
      <c r="AV53">
        <v>15.286446327927219</v>
      </c>
      <c r="AW53">
        <v>86.105055607614489</v>
      </c>
      <c r="AX53">
        <v>9.5473440511777952</v>
      </c>
      <c r="AY53">
        <v>547.68948079217057</v>
      </c>
      <c r="AZ53">
        <v>133.60431107107701</v>
      </c>
    </row>
    <row r="54">
      <c r="A54" t="s">
        <v>303</v>
      </c>
      <c r="B54">
        <v>2019</v>
      </c>
      <c r="C54" t="s">
        <v>306</v>
      </c>
      <c r="D54">
        <v>129</v>
      </c>
      <c r="E54" t="s">
        <v>109</v>
      </c>
      <c r="F54" t="s">
        <v>48</v>
      </c>
      <c r="G54" t="s">
        <v>191</v>
      </c>
      <c r="H54">
        <v>89.278054351456731</v>
      </c>
      <c r="I54">
        <v>89.968633408480443</v>
      </c>
      <c r="J54">
        <v>94.170096746428626</v>
      </c>
      <c r="K54">
        <v>97.811113267055021</v>
      </c>
      <c r="L54">
        <v>97.670083910829291</v>
      </c>
      <c r="M54">
        <v>88.096700593026895</v>
      </c>
      <c r="N54">
        <v>97.367114729962594</v>
      </c>
      <c r="O54">
        <v>99.010240242212106</v>
      </c>
      <c r="P54">
        <v>98.274273906646528</v>
      </c>
      <c r="Q54">
        <v>97.79402400505343</v>
      </c>
      <c r="R54">
        <v>88.315125518063027</v>
      </c>
      <c r="S54">
        <v>90.427718020396014</v>
      </c>
      <c r="T54">
        <v>92.200563601903696</v>
      </c>
      <c r="U54">
        <v>96.757030594139948</v>
      </c>
      <c r="V54">
        <v>97.64216459585316</v>
      </c>
      <c r="W54" t="s">
        <v>156</v>
      </c>
      <c r="X54" t="s">
        <v>157</v>
      </c>
      <c r="Y54" t="s">
        <v>158</v>
      </c>
      <c r="Z54" t="s">
        <v>159</v>
      </c>
      <c r="AA54" t="s">
        <v>160</v>
      </c>
      <c r="AB54">
        <v>97.758313980195481</v>
      </c>
      <c r="AC54">
        <v>89.813684321292243</v>
      </c>
      <c r="AD54">
        <v>93.905532624698523</v>
      </c>
      <c r="AE54">
        <v>94.041773913651625</v>
      </c>
      <c r="AF54">
        <v>93.494810180073841</v>
      </c>
      <c r="AG54">
        <v>2177.5863789369059</v>
      </c>
      <c r="AH54">
        <v>2316.03981484824</v>
      </c>
      <c r="AI54">
        <v>2469.2662169887672</v>
      </c>
      <c r="AJ54">
        <v>2596.0946561681321</v>
      </c>
      <c r="AK54">
        <v>2578.6227017159258</v>
      </c>
      <c r="AL54">
        <v>524.65151561278265</v>
      </c>
      <c r="AM54">
        <v>591.35082114055729</v>
      </c>
      <c r="AN54">
        <v>603.03617360397504</v>
      </c>
      <c r="AO54">
        <v>600.26399207849136</v>
      </c>
      <c r="AP54">
        <v>598.17310621626336</v>
      </c>
      <c r="AQ54">
        <v>1645.2068820436809</v>
      </c>
      <c r="AR54">
        <v>1767.825199573597</v>
      </c>
      <c r="AS54">
        <v>1850.9665755282249</v>
      </c>
      <c r="AT54">
        <v>1960.989627248887</v>
      </c>
      <c r="AU54">
        <v>1995.145875611513</v>
      </c>
      <c r="AV54">
        <v>666.63092269149149</v>
      </c>
      <c r="AW54">
        <v>759.19621252015452</v>
      </c>
      <c r="AX54">
        <v>147.1085778406912</v>
      </c>
      <c r="AY54">
        <v>8644.4672594000385</v>
      </c>
      <c r="AZ54">
        <v>1920.206796205616</v>
      </c>
    </row>
    <row r="55">
      <c r="A55" t="s">
        <v>303</v>
      </c>
      <c r="B55">
        <v>2019</v>
      </c>
      <c r="C55" t="s">
        <v>306</v>
      </c>
      <c r="D55">
        <v>135</v>
      </c>
      <c r="E55" t="s">
        <v>45</v>
      </c>
      <c r="F55" t="s">
        <v>44</v>
      </c>
      <c r="G55" t="s">
        <v>328</v>
      </c>
      <c r="H55">
        <v>1.3072111768913399</v>
      </c>
      <c r="I55">
        <v>2.6947591150146488</v>
      </c>
      <c r="J55">
        <v>4.7961421927063776</v>
      </c>
      <c r="K55">
        <v>2.162921356098785</v>
      </c>
      <c r="L55">
        <v>4.9930453674888033</v>
      </c>
      <c r="M55">
        <v>0.84772818727720545</v>
      </c>
      <c r="N55">
        <v>1.077150250235525</v>
      </c>
      <c r="O55">
        <v>3.806143315985473</v>
      </c>
      <c r="P55">
        <v>2.081957181413495</v>
      </c>
      <c r="Q55">
        <v>5.7752820723362204</v>
      </c>
      <c r="R55">
        <v>0.83690110175236287</v>
      </c>
      <c r="S55">
        <v>3.4699714705710969</v>
      </c>
      <c r="T55">
        <v>5.0080996953185331</v>
      </c>
      <c r="U55">
        <v>2.7179788872051529</v>
      </c>
      <c r="V55">
        <v>4.6172058955650277</v>
      </c>
      <c r="W55" t="s">
        <v>156</v>
      </c>
      <c r="X55" t="s">
        <v>157</v>
      </c>
      <c r="Y55" t="s">
        <v>158</v>
      </c>
      <c r="Z55" t="s">
        <v>159</v>
      </c>
      <c r="AA55" t="s">
        <v>160</v>
      </c>
      <c r="AB55">
        <v>0.49418505895270048</v>
      </c>
      <c r="AC55">
        <v>0.40470560782195641</v>
      </c>
      <c r="AD55">
        <v>0</v>
      </c>
      <c r="AE55">
        <v>4.4426605953221161</v>
      </c>
      <c r="AF55">
        <v>0</v>
      </c>
      <c r="AG55">
        <v>34.602748108654843</v>
      </c>
      <c r="AH55">
        <v>71.341027696328638</v>
      </c>
      <c r="AI55">
        <v>126.77824599551521</v>
      </c>
      <c r="AJ55">
        <v>57.408083669887972</v>
      </c>
      <c r="AK55">
        <v>131.82317061444249</v>
      </c>
      <c r="AL55">
        <v>5.1851745292545877</v>
      </c>
      <c r="AM55">
        <v>6.541979668752778</v>
      </c>
      <c r="AN55">
        <v>23.18186579332902</v>
      </c>
      <c r="AO55">
        <v>12.71669460757243</v>
      </c>
      <c r="AP55">
        <v>35.325455227263589</v>
      </c>
      <c r="AQ55">
        <v>17.105743301442519</v>
      </c>
      <c r="AR55">
        <v>70.409046633898996</v>
      </c>
      <c r="AS55">
        <v>102.01652586905639</v>
      </c>
      <c r="AT55">
        <v>55.126309895939038</v>
      </c>
      <c r="AU55">
        <v>94.344480558319759</v>
      </c>
      <c r="AV55">
        <v>3.556697738809103</v>
      </c>
      <c r="AW55">
        <v>3.806587491125542</v>
      </c>
      <c r="AX55">
        <v>0</v>
      </c>
      <c r="AY55">
        <v>414.58999085489461</v>
      </c>
      <c r="AZ55">
        <v>0</v>
      </c>
    </row>
    <row r="56">
      <c r="A56" t="s">
        <v>303</v>
      </c>
      <c r="B56">
        <v>2019</v>
      </c>
      <c r="C56" t="s">
        <v>306</v>
      </c>
      <c r="D56">
        <v>136</v>
      </c>
      <c r="E56" t="s">
        <v>45</v>
      </c>
      <c r="F56" t="s">
        <v>43</v>
      </c>
      <c r="G56" t="s">
        <v>329</v>
      </c>
      <c r="H56">
        <v>62.885849759257638</v>
      </c>
      <c r="I56">
        <v>86.32171075284181</v>
      </c>
      <c r="J56">
        <v>91.291195026523781</v>
      </c>
      <c r="K56">
        <v>96.679737293594243</v>
      </c>
      <c r="L56">
        <v>94.932004590793468</v>
      </c>
      <c r="M56">
        <v>87.720331757455099</v>
      </c>
      <c r="N56">
        <v>97.669999692685593</v>
      </c>
      <c r="O56">
        <v>96.193856684014506</v>
      </c>
      <c r="P56">
        <v>97.594079625079786</v>
      </c>
      <c r="Q56">
        <v>94.224717927663775</v>
      </c>
      <c r="R56">
        <v>57.00577980945102</v>
      </c>
      <c r="S56">
        <v>83.246596092427367</v>
      </c>
      <c r="T56">
        <v>90.183340356848433</v>
      </c>
      <c r="U56">
        <v>94.024661368082292</v>
      </c>
      <c r="V56">
        <v>95.38279410443495</v>
      </c>
      <c r="W56" t="s">
        <v>156</v>
      </c>
      <c r="X56" t="s">
        <v>157</v>
      </c>
      <c r="Y56" t="s">
        <v>158</v>
      </c>
      <c r="Z56" t="s">
        <v>159</v>
      </c>
      <c r="AA56" t="s">
        <v>160</v>
      </c>
      <c r="AB56">
        <v>85.918792986825366</v>
      </c>
      <c r="AC56">
        <v>61.9425431389243</v>
      </c>
      <c r="AD56">
        <v>68.528385641654893</v>
      </c>
      <c r="AE56">
        <v>89.385032983230559</v>
      </c>
      <c r="AF56">
        <v>85.768395853561046</v>
      </c>
      <c r="AG56">
        <v>1664.6302122301879</v>
      </c>
      <c r="AH56">
        <v>2285.280165971154</v>
      </c>
      <c r="AI56">
        <v>2413.1347894350752</v>
      </c>
      <c r="AJ56">
        <v>2566.0657666001421</v>
      </c>
      <c r="AK56">
        <v>2506.3336935464499</v>
      </c>
      <c r="AL56">
        <v>536.54607308437301</v>
      </c>
      <c r="AM56">
        <v>593.19036698634022</v>
      </c>
      <c r="AN56">
        <v>585.88258262003421</v>
      </c>
      <c r="AO56">
        <v>596.10933268889301</v>
      </c>
      <c r="AP56">
        <v>576.34086314138563</v>
      </c>
      <c r="AQ56">
        <v>1165.1630450446719</v>
      </c>
      <c r="AR56">
        <v>1689.153215262719</v>
      </c>
      <c r="AS56">
        <v>1837.062285935021</v>
      </c>
      <c r="AT56">
        <v>1907.017249043995</v>
      </c>
      <c r="AU56">
        <v>1948.9796139755761</v>
      </c>
      <c r="AV56">
        <v>618.36587570062022</v>
      </c>
      <c r="AW56">
        <v>582.62031789009779</v>
      </c>
      <c r="AX56">
        <v>111.4100030716028</v>
      </c>
      <c r="AY56">
        <v>8341.4294682115142</v>
      </c>
      <c r="AZ56">
        <v>1781.618962909183</v>
      </c>
    </row>
    <row r="57">
      <c r="A57" t="s">
        <v>303</v>
      </c>
      <c r="B57">
        <v>2019</v>
      </c>
      <c r="C57" t="s">
        <v>306</v>
      </c>
      <c r="D57">
        <v>137</v>
      </c>
      <c r="E57" t="s">
        <v>45</v>
      </c>
      <c r="F57" t="s">
        <v>42</v>
      </c>
      <c r="G57" t="s">
        <v>330</v>
      </c>
      <c r="H57">
        <v>28.09168693881665</v>
      </c>
      <c r="I57">
        <v>8.2214110176545141</v>
      </c>
      <c r="J57">
        <v>3.1105013690216059</v>
      </c>
      <c r="K57">
        <v>1.1573413503069601</v>
      </c>
      <c r="L57">
        <v>0.074950041717781204</v>
      </c>
      <c r="M57">
        <v>8.7973133271350115</v>
      </c>
      <c r="N57">
        <v>1.2528500570788741</v>
      </c>
      <c r="O57">
        <v>0</v>
      </c>
      <c r="P57">
        <v>0.3239631935066834</v>
      </c>
      <c r="Q57">
        <v>0</v>
      </c>
      <c r="R57">
        <v>33.481738926626981</v>
      </c>
      <c r="S57">
        <v>9.6297653009002726</v>
      </c>
      <c r="T57">
        <v>3.3610125175825898</v>
      </c>
      <c r="U57">
        <v>3.1836860883556848</v>
      </c>
      <c r="V57">
        <v>0</v>
      </c>
      <c r="W57" t="s">
        <v>156</v>
      </c>
      <c r="X57" t="s">
        <v>157</v>
      </c>
      <c r="Y57" t="s">
        <v>158</v>
      </c>
      <c r="Z57" t="s">
        <v>159</v>
      </c>
      <c r="AA57" t="s">
        <v>160</v>
      </c>
      <c r="AB57">
        <v>8.3359716703055273</v>
      </c>
      <c r="AC57">
        <v>27.522789524505139</v>
      </c>
      <c r="AD57">
        <v>27.83080233498827</v>
      </c>
      <c r="AE57">
        <v>4.7135543908535444</v>
      </c>
      <c r="AF57">
        <v>13.103522174136289</v>
      </c>
      <c r="AG57">
        <v>743.6056119124371</v>
      </c>
      <c r="AH57">
        <v>217.65355865962201</v>
      </c>
      <c r="AI57">
        <v>82.22106265550201</v>
      </c>
      <c r="AJ57">
        <v>30.718060499842149</v>
      </c>
      <c r="AK57">
        <v>1.978782768779801</v>
      </c>
      <c r="AL57">
        <v>53.809234698499147</v>
      </c>
      <c r="AM57">
        <v>7.6090773776579663</v>
      </c>
      <c r="AN57">
        <v>0</v>
      </c>
      <c r="AO57">
        <v>1.978782768779801</v>
      </c>
      <c r="AP57">
        <v>0</v>
      </c>
      <c r="AQ57">
        <v>684.34613141932061</v>
      </c>
      <c r="AR57">
        <v>195.39716677641701</v>
      </c>
      <c r="AS57">
        <v>68.464855195814636</v>
      </c>
      <c r="AT57">
        <v>64.571828259694016</v>
      </c>
      <c r="AU57">
        <v>0</v>
      </c>
      <c r="AV57">
        <v>59.994795579989692</v>
      </c>
      <c r="AW57">
        <v>258.87436274654561</v>
      </c>
      <c r="AX57">
        <v>45.245918820266191</v>
      </c>
      <c r="AY57">
        <v>439.86985498187261</v>
      </c>
      <c r="AZ57">
        <v>272.1921443675094</v>
      </c>
    </row>
    <row r="58">
      <c r="A58" t="s">
        <v>303</v>
      </c>
      <c r="B58">
        <v>2019</v>
      </c>
      <c r="C58" t="s">
        <v>306</v>
      </c>
      <c r="D58">
        <v>138</v>
      </c>
      <c r="E58" t="s">
        <v>45</v>
      </c>
      <c r="F58" t="s">
        <v>41</v>
      </c>
      <c r="G58" t="s">
        <v>191</v>
      </c>
      <c r="H58">
        <v>7.6126780161403369</v>
      </c>
      <c r="I58">
        <v>2.6350113918967919</v>
      </c>
      <c r="J58">
        <v>0.80216141174824529</v>
      </c>
      <c r="K58">
        <v>0</v>
      </c>
      <c r="L58">
        <v>0</v>
      </c>
      <c r="M58">
        <v>2.084472324006502</v>
      </c>
      <c r="N58">
        <v>0</v>
      </c>
      <c r="O58">
        <v>0</v>
      </c>
      <c r="P58">
        <v>0</v>
      </c>
      <c r="Q58">
        <v>0</v>
      </c>
      <c r="R58">
        <v>8.5427383532855288</v>
      </c>
      <c r="S58">
        <v>3.6536671361012658</v>
      </c>
      <c r="T58">
        <v>1.447547430250447</v>
      </c>
      <c r="U58">
        <v>0.0736736563568616</v>
      </c>
      <c r="V58">
        <v>0</v>
      </c>
      <c r="W58" t="s">
        <v>156</v>
      </c>
      <c r="X58" t="s">
        <v>157</v>
      </c>
      <c r="Y58" t="s">
        <v>158</v>
      </c>
      <c r="Z58" t="s">
        <v>159</v>
      </c>
      <c r="AA58" t="s">
        <v>160</v>
      </c>
      <c r="AB58">
        <v>4.8737863894073286</v>
      </c>
      <c r="AC58">
        <v>10.12996172874861</v>
      </c>
      <c r="AD58">
        <v>3.6408120233568901</v>
      </c>
      <c r="AE58">
        <v>1.422692865086848</v>
      </c>
      <c r="AF58">
        <v>1.128081972302668</v>
      </c>
      <c r="AG58">
        <v>201.51264346685949</v>
      </c>
      <c r="AH58">
        <v>69.759267031342276</v>
      </c>
      <c r="AI58">
        <v>21.203836896533542</v>
      </c>
      <c r="AJ58">
        <v>0</v>
      </c>
      <c r="AK58">
        <v>0</v>
      </c>
      <c r="AL58">
        <v>12.74978579642335</v>
      </c>
      <c r="AM58">
        <v>0</v>
      </c>
      <c r="AN58">
        <v>0</v>
      </c>
      <c r="AO58">
        <v>0</v>
      </c>
      <c r="AP58">
        <v>0</v>
      </c>
      <c r="AQ58">
        <v>174.6083128062717</v>
      </c>
      <c r="AR58">
        <v>74.136407734833384</v>
      </c>
      <c r="AS58">
        <v>29.486984854329719</v>
      </c>
      <c r="AT58">
        <v>1.49425620287709</v>
      </c>
      <c r="AU58">
        <v>0</v>
      </c>
      <c r="AV58">
        <v>35.077112746750927</v>
      </c>
      <c r="AW58">
        <v>95.280581382996374</v>
      </c>
      <c r="AX58">
        <v>5.9190490904948732</v>
      </c>
      <c r="AY58">
        <v>132.765987693668</v>
      </c>
      <c r="AZ58">
        <v>23.433016480825081</v>
      </c>
    </row>
    <row r="59">
      <c r="A59" t="s">
        <v>303</v>
      </c>
      <c r="B59">
        <v>2019</v>
      </c>
      <c r="C59" t="s">
        <v>306</v>
      </c>
      <c r="D59">
        <v>139</v>
      </c>
      <c r="E59" t="s">
        <v>45</v>
      </c>
      <c r="F59" t="s">
        <v>19</v>
      </c>
      <c r="G59" t="s">
        <v>191</v>
      </c>
      <c r="H59">
        <v>0.10257410889399381</v>
      </c>
      <c r="I59">
        <v>0.12710772259229991</v>
      </c>
      <c r="J59">
        <v>0</v>
      </c>
      <c r="K59">
        <v>0</v>
      </c>
      <c r="L59">
        <v>0</v>
      </c>
      <c r="M59">
        <v>0.55015440412617622</v>
      </c>
      <c r="N59">
        <v>0</v>
      </c>
      <c r="O59">
        <v>0</v>
      </c>
      <c r="P59">
        <v>0</v>
      </c>
      <c r="Q59">
        <v>0</v>
      </c>
      <c r="R59">
        <v>0.13284180888404401</v>
      </c>
      <c r="S59">
        <v>0</v>
      </c>
      <c r="T59">
        <v>0</v>
      </c>
      <c r="U59">
        <v>0</v>
      </c>
      <c r="V59">
        <v>0</v>
      </c>
      <c r="W59" t="s">
        <v>156</v>
      </c>
      <c r="X59" t="s">
        <v>157</v>
      </c>
      <c r="Y59" t="s">
        <v>158</v>
      </c>
      <c r="Z59" t="s">
        <v>159</v>
      </c>
      <c r="AA59" t="s">
        <v>160</v>
      </c>
      <c r="AB59">
        <v>0.37726389450909792</v>
      </c>
      <c r="AC59">
        <v>0</v>
      </c>
      <c r="AD59">
        <v>0</v>
      </c>
      <c r="AE59">
        <v>0.036059165506921301</v>
      </c>
      <c r="AF59">
        <v>0</v>
      </c>
      <c r="AG59">
        <v>2.7152047926711051</v>
      </c>
      <c r="AH59">
        <v>3.365048663292205</v>
      </c>
      <c r="AI59">
        <v>0</v>
      </c>
      <c r="AJ59">
        <v>0</v>
      </c>
      <c r="AK59">
        <v>0</v>
      </c>
      <c r="AL59">
        <v>3.365048663292205</v>
      </c>
      <c r="AM59">
        <v>0</v>
      </c>
      <c r="AN59">
        <v>0</v>
      </c>
      <c r="AO59">
        <v>0</v>
      </c>
      <c r="AP59">
        <v>0</v>
      </c>
      <c r="AQ59">
        <v>2.7152047926711051</v>
      </c>
      <c r="AR59">
        <v>0</v>
      </c>
      <c r="AS59">
        <v>0</v>
      </c>
      <c r="AT59">
        <v>0</v>
      </c>
      <c r="AU59">
        <v>0</v>
      </c>
      <c r="AV59">
        <v>2.7152047926711051</v>
      </c>
      <c r="AW59">
        <v>0</v>
      </c>
      <c r="AX59">
        <v>0</v>
      </c>
      <c r="AY59">
        <v>3.365048663292205</v>
      </c>
      <c r="AZ59">
        <v>0</v>
      </c>
    </row>
    <row r="60">
      <c r="A60" t="s">
        <v>303</v>
      </c>
      <c r="B60">
        <v>2019</v>
      </c>
      <c r="C60" t="s">
        <v>306</v>
      </c>
      <c r="D60">
        <v>140</v>
      </c>
      <c r="E60" t="s">
        <v>107</v>
      </c>
      <c r="F60" t="s">
        <v>64</v>
      </c>
      <c r="G60" t="s">
        <v>331</v>
      </c>
      <c r="H60">
        <v>71.427932048698011</v>
      </c>
      <c r="I60">
        <v>62.338136901245853</v>
      </c>
      <c r="J60">
        <v>65.502081353662589</v>
      </c>
      <c r="K60">
        <v>45.013102039802916</v>
      </c>
      <c r="L60">
        <v>39.042243402256638</v>
      </c>
      <c r="M60">
        <v>53.968973277058033</v>
      </c>
      <c r="N60">
        <v>48.921002888336673</v>
      </c>
      <c r="O60">
        <v>25.386800905696749</v>
      </c>
      <c r="P60">
        <v>39.065496816007041</v>
      </c>
      <c r="Q60">
        <v>25.468624742343572</v>
      </c>
      <c r="R60">
        <v>74.192696896327902</v>
      </c>
      <c r="S60">
        <v>68.225763439517863</v>
      </c>
      <c r="T60">
        <v>67.082393990466599</v>
      </c>
      <c r="U60">
        <v>56.141774684201252</v>
      </c>
      <c r="V60">
        <v>46.16871730378228</v>
      </c>
      <c r="W60" t="s">
        <v>156</v>
      </c>
      <c r="X60" t="s">
        <v>157</v>
      </c>
      <c r="Y60" t="s">
        <v>158</v>
      </c>
      <c r="Z60" t="s">
        <v>159</v>
      </c>
      <c r="AA60" t="s">
        <v>160</v>
      </c>
      <c r="AB60">
        <v>92.049369295944231</v>
      </c>
      <c r="AC60">
        <v>76.170238130248222</v>
      </c>
      <c r="AD60">
        <v>50.478042706976467</v>
      </c>
      <c r="AE60">
        <v>47.686606682532727</v>
      </c>
      <c r="AF60">
        <v>71.894879587158727</v>
      </c>
      <c r="AG60">
        <v>1189.010936853876</v>
      </c>
      <c r="AH60">
        <v>1424.601078440116</v>
      </c>
      <c r="AI60">
        <v>1580.653512949297</v>
      </c>
      <c r="AJ60">
        <v>1155.065801928173</v>
      </c>
      <c r="AK60">
        <v>978.52890110717408</v>
      </c>
      <c r="AL60">
        <v>289.56840680200952</v>
      </c>
      <c r="AM60">
        <v>290.19467656672242</v>
      </c>
      <c r="AN60">
        <v>148.73684479090241</v>
      </c>
      <c r="AO60">
        <v>232.87307238150029</v>
      </c>
      <c r="AP60">
        <v>146.7860916702634</v>
      </c>
      <c r="AQ60">
        <v>864.465886358018</v>
      </c>
      <c r="AR60">
        <v>1152.4376767761521</v>
      </c>
      <c r="AS60">
        <v>1232.345360501203</v>
      </c>
      <c r="AT60">
        <v>1070.6333271471331</v>
      </c>
      <c r="AU60">
        <v>899.81888828473075</v>
      </c>
      <c r="AV60">
        <v>569.20188852376339</v>
      </c>
      <c r="AW60">
        <v>443.78328353209668</v>
      </c>
      <c r="AX60">
        <v>56.237588930327448</v>
      </c>
      <c r="AY60">
        <v>3977.744662206906</v>
      </c>
      <c r="AZ60">
        <v>1280.8928080855439</v>
      </c>
    </row>
    <row r="61">
      <c r="A61" t="s">
        <v>303</v>
      </c>
      <c r="B61">
        <v>2019</v>
      </c>
      <c r="C61" t="s">
        <v>306</v>
      </c>
      <c r="D61">
        <v>141</v>
      </c>
      <c r="E61" t="s">
        <v>107</v>
      </c>
      <c r="F61" t="s">
        <v>65</v>
      </c>
      <c r="G61" t="s">
        <v>332</v>
      </c>
      <c r="H61">
        <v>5.1035723223308462</v>
      </c>
      <c r="I61">
        <v>4.6899590650224514</v>
      </c>
      <c r="J61">
        <v>3.8159917704161579</v>
      </c>
      <c r="K61">
        <v>10.350278340203751</v>
      </c>
      <c r="L61">
        <v>5.5460939304720744</v>
      </c>
      <c r="M61">
        <v>4.643662221495183</v>
      </c>
      <c r="N61">
        <v>5.5721609018960114</v>
      </c>
      <c r="O61">
        <v>12.330219185375039</v>
      </c>
      <c r="P61">
        <v>4.0381418794714863</v>
      </c>
      <c r="Q61">
        <v>5.5819183533670111</v>
      </c>
      <c r="R61">
        <v>5.0503934116682814</v>
      </c>
      <c r="S61">
        <v>4.2060709652185109</v>
      </c>
      <c r="T61">
        <v>4.8727735659681448</v>
      </c>
      <c r="U61">
        <v>7.8415041489733186</v>
      </c>
      <c r="V61">
        <v>6.8455693321509141</v>
      </c>
      <c r="W61" t="s">
        <v>156</v>
      </c>
      <c r="X61" t="s">
        <v>157</v>
      </c>
      <c r="Y61" t="s">
        <v>158</v>
      </c>
      <c r="Z61" t="s">
        <v>159</v>
      </c>
      <c r="AA61" t="s">
        <v>160</v>
      </c>
      <c r="AB61">
        <v>2.430876275823675</v>
      </c>
      <c r="AC61">
        <v>1.132551686693803</v>
      </c>
      <c r="AD61">
        <v>4.9259040562474992</v>
      </c>
      <c r="AE61">
        <v>7.1452645588036781</v>
      </c>
      <c r="AF61">
        <v>3.686678720891106</v>
      </c>
      <c r="AG61">
        <v>84.955606780537096</v>
      </c>
      <c r="AH61">
        <v>107.1787043051242</v>
      </c>
      <c r="AI61">
        <v>92.085024973891748</v>
      </c>
      <c r="AJ61">
        <v>265.59494923579791</v>
      </c>
      <c r="AK61">
        <v>139.00362085515621</v>
      </c>
      <c r="AL61">
        <v>24.915387296734959</v>
      </c>
      <c r="AM61">
        <v>33.053521703026313</v>
      </c>
      <c r="AN61">
        <v>72.240606605986258</v>
      </c>
      <c r="AO61">
        <v>24.071740610748201</v>
      </c>
      <c r="AP61">
        <v>32.170876417642852</v>
      </c>
      <c r="AQ61">
        <v>58.845317662129631</v>
      </c>
      <c r="AR61">
        <v>71.046982945220137</v>
      </c>
      <c r="AS61">
        <v>89.515885459411848</v>
      </c>
      <c r="AT61">
        <v>149.53883670542169</v>
      </c>
      <c r="AU61">
        <v>133.4187507441853</v>
      </c>
      <c r="AV61">
        <v>15.03170937019569</v>
      </c>
      <c r="AW61">
        <v>6.598476237285098</v>
      </c>
      <c r="AX61">
        <v>5.4879498603695449</v>
      </c>
      <c r="AY61">
        <v>596.01720348972344</v>
      </c>
      <c r="AZ61">
        <v>65.682567192933675</v>
      </c>
    </row>
    <row r="62">
      <c r="A62" t="s">
        <v>303</v>
      </c>
      <c r="B62">
        <v>2019</v>
      </c>
      <c r="C62" t="s">
        <v>306</v>
      </c>
      <c r="D62">
        <v>142</v>
      </c>
      <c r="E62" t="s">
        <v>107</v>
      </c>
      <c r="F62" t="s">
        <v>66</v>
      </c>
      <c r="G62" t="s">
        <v>333</v>
      </c>
      <c r="H62">
        <v>2.1716741693745241</v>
      </c>
      <c r="I62">
        <v>4.4401085595945782</v>
      </c>
      <c r="J62">
        <v>5.1676361356662612</v>
      </c>
      <c r="K62">
        <v>4.1744735317967141</v>
      </c>
      <c r="L62">
        <v>6.8345236143338708</v>
      </c>
      <c r="M62">
        <v>7.7186479314929173</v>
      </c>
      <c r="N62">
        <v>6.2601194696775924</v>
      </c>
      <c r="O62">
        <v>4.8084736653486493</v>
      </c>
      <c r="P62">
        <v>3.9276095868782779</v>
      </c>
      <c r="Q62">
        <v>5.3119304296824277</v>
      </c>
      <c r="R62">
        <v>2.7567698993253158</v>
      </c>
      <c r="S62">
        <v>2.4328536475155969</v>
      </c>
      <c r="T62">
        <v>5.4673001628140403</v>
      </c>
      <c r="U62">
        <v>4.3968245561174246</v>
      </c>
      <c r="V62">
        <v>6.2846928209885577</v>
      </c>
      <c r="W62" t="s">
        <v>156</v>
      </c>
      <c r="X62" t="s">
        <v>157</v>
      </c>
      <c r="Y62" t="s">
        <v>158</v>
      </c>
      <c r="Z62" t="s">
        <v>159</v>
      </c>
      <c r="AA62" t="s">
        <v>160</v>
      </c>
      <c r="AB62">
        <v>0.35804224706816001</v>
      </c>
      <c r="AC62">
        <v>2.7225687870421509</v>
      </c>
      <c r="AD62">
        <v>16.387884049396529</v>
      </c>
      <c r="AE62">
        <v>5.8557930535598306</v>
      </c>
      <c r="AF62">
        <v>0.89503733369459326</v>
      </c>
      <c r="AG62">
        <v>36.150344334607311</v>
      </c>
      <c r="AH62">
        <v>101.46892026000241</v>
      </c>
      <c r="AI62">
        <v>124.7020253811809</v>
      </c>
      <c r="AJ62">
        <v>107.11973623521941</v>
      </c>
      <c r="AK62">
        <v>171.29596813943849</v>
      </c>
      <c r="AL62">
        <v>41.414102371633433</v>
      </c>
      <c r="AM62">
        <v>37.134425655963852</v>
      </c>
      <c r="AN62">
        <v>28.172009695148891</v>
      </c>
      <c r="AO62">
        <v>23.41284729896509</v>
      </c>
      <c r="AP62">
        <v>30.614825687901611</v>
      </c>
      <c r="AQ62">
        <v>32.120864103853791</v>
      </c>
      <c r="AR62">
        <v>41.094625609646037</v>
      </c>
      <c r="AS62">
        <v>100.43770934992069</v>
      </c>
      <c r="AT62">
        <v>83.84820269536138</v>
      </c>
      <c r="AU62">
        <v>122.4873818820535</v>
      </c>
      <c r="AV62">
        <v>2.214011076461206</v>
      </c>
      <c r="AW62">
        <v>15.862238921841559</v>
      </c>
      <c r="AX62">
        <v>18.257742122803378</v>
      </c>
      <c r="AY62">
        <v>488.45684736712258</v>
      </c>
      <c r="AZ62">
        <v>15.94615486221962</v>
      </c>
    </row>
    <row r="63">
      <c r="A63" t="s">
        <v>303</v>
      </c>
      <c r="B63">
        <v>2019</v>
      </c>
      <c r="C63" t="s">
        <v>306</v>
      </c>
      <c r="D63">
        <v>143</v>
      </c>
      <c r="E63" t="s">
        <v>107</v>
      </c>
      <c r="F63" t="s">
        <v>67</v>
      </c>
      <c r="G63" t="s">
        <v>334</v>
      </c>
      <c r="H63">
        <v>21.29682145959654</v>
      </c>
      <c r="I63">
        <v>28.531795474137208</v>
      </c>
      <c r="J63">
        <v>25.514290740254921</v>
      </c>
      <c r="K63">
        <v>40.462146088196711</v>
      </c>
      <c r="L63">
        <v>48.577139052937412</v>
      </c>
      <c r="M63">
        <v>33.668716569953872</v>
      </c>
      <c r="N63">
        <v>39.246716740089717</v>
      </c>
      <c r="O63">
        <v>57.474506243579611</v>
      </c>
      <c r="P63">
        <v>52.968751717643222</v>
      </c>
      <c r="Q63">
        <v>63.637526474607007</v>
      </c>
      <c r="R63">
        <v>18.000139792678429</v>
      </c>
      <c r="S63">
        <v>25.13531194774809</v>
      </c>
      <c r="T63">
        <v>22.5775322807512</v>
      </c>
      <c r="U63">
        <v>31.619896610707979</v>
      </c>
      <c r="V63">
        <v>40.701020543078243</v>
      </c>
      <c r="W63" t="s">
        <v>156</v>
      </c>
      <c r="X63" t="s">
        <v>157</v>
      </c>
      <c r="Y63" t="s">
        <v>158</v>
      </c>
      <c r="Z63" t="s">
        <v>159</v>
      </c>
      <c r="AA63" t="s">
        <v>160</v>
      </c>
      <c r="AB63">
        <v>5.1617121811639226</v>
      </c>
      <c r="AC63">
        <v>19.974641396015851</v>
      </c>
      <c r="AD63">
        <v>28.20816918737955</v>
      </c>
      <c r="AE63">
        <v>39.312335705103642</v>
      </c>
      <c r="AF63">
        <v>23.523404358255551</v>
      </c>
      <c r="AG63">
        <v>354.51332426116602</v>
      </c>
      <c r="AH63">
        <v>652.03146296591308</v>
      </c>
      <c r="AI63">
        <v>615.69422613070333</v>
      </c>
      <c r="AJ63">
        <v>1038.2852792009539</v>
      </c>
      <c r="AK63">
        <v>1217.505203444681</v>
      </c>
      <c r="AL63">
        <v>180.6481766139951</v>
      </c>
      <c r="AM63">
        <v>232.8077430606277</v>
      </c>
      <c r="AN63">
        <v>336.73312152799713</v>
      </c>
      <c r="AO63">
        <v>315.75167239767961</v>
      </c>
      <c r="AP63">
        <v>366.76906936557782</v>
      </c>
      <c r="AQ63">
        <v>209.7309769206696</v>
      </c>
      <c r="AR63">
        <v>424.57392993170117</v>
      </c>
      <c r="AS63">
        <v>414.76333062448538</v>
      </c>
      <c r="AT63">
        <v>602.9968824960788</v>
      </c>
      <c r="AU63">
        <v>793.25459306460618</v>
      </c>
      <c r="AV63">
        <v>31.918266730199878</v>
      </c>
      <c r="AW63">
        <v>116.3763191988746</v>
      </c>
      <c r="AX63">
        <v>31.426722158102461</v>
      </c>
      <c r="AY63">
        <v>3279.2107551477511</v>
      </c>
      <c r="AZ63">
        <v>419.09743276848621</v>
      </c>
    </row>
    <row r="64">
      <c r="A64" t="s">
        <v>303</v>
      </c>
      <c r="B64">
        <v>2019</v>
      </c>
      <c r="C64" t="s">
        <v>306</v>
      </c>
      <c r="D64">
        <v>144</v>
      </c>
      <c r="E64" t="s">
        <v>108</v>
      </c>
      <c r="F64" t="s">
        <v>64</v>
      </c>
      <c r="G64" t="s">
        <v>335</v>
      </c>
      <c r="H64">
        <v>47.489709116581558</v>
      </c>
      <c r="I64">
        <v>45.501395963632227</v>
      </c>
      <c r="J64">
        <v>56.572561196989497</v>
      </c>
      <c r="K64">
        <v>13.988403937631199</v>
      </c>
      <c r="L64">
        <v>100</v>
      </c>
      <c r="M64">
        <v>74.060967345680282</v>
      </c>
      <c r="N64">
        <v>31.279620853080569</v>
      </c>
      <c r="O64">
        <v>0</v>
      </c>
      <c r="P64">
        <v>100</v>
      </c>
      <c r="Q64">
        <v>0</v>
      </c>
      <c r="R64">
        <v>46.422100500736988</v>
      </c>
      <c r="S64">
        <v>45.88178420388104</v>
      </c>
      <c r="T64">
        <v>64.946547309702652</v>
      </c>
      <c r="U64">
        <v>13.854698054880931</v>
      </c>
      <c r="V64">
        <v>0</v>
      </c>
      <c r="W64" t="s">
        <v>156</v>
      </c>
      <c r="X64" t="s">
        <v>157</v>
      </c>
      <c r="Y64" t="s">
        <v>158</v>
      </c>
      <c r="Z64" t="s">
        <v>159</v>
      </c>
      <c r="AA64" t="s">
        <v>160</v>
      </c>
      <c r="AB64">
        <v>84.830766226864895</v>
      </c>
      <c r="AC64">
        <v>20.60637253047415</v>
      </c>
      <c r="AD64">
        <v>9.0455203383983669</v>
      </c>
      <c r="AE64">
        <v>65.706783674444381</v>
      </c>
      <c r="AF64">
        <v>39.533152878451197</v>
      </c>
      <c r="AG64">
        <v>353.13614207179268</v>
      </c>
      <c r="AH64">
        <v>99.035407554651158</v>
      </c>
      <c r="AI64">
        <v>46.514560987598948</v>
      </c>
      <c r="AJ64">
        <v>4.296966384523853</v>
      </c>
      <c r="AK64">
        <v>1.978782768779801</v>
      </c>
      <c r="AL64">
        <v>39.851639739015923</v>
      </c>
      <c r="AM64">
        <v>2.380090554148937</v>
      </c>
      <c r="AN64">
        <v>0</v>
      </c>
      <c r="AO64">
        <v>1.978782768779801</v>
      </c>
      <c r="AP64">
        <v>0</v>
      </c>
      <c r="AQ64">
        <v>317.68784890038262</v>
      </c>
      <c r="AR64">
        <v>89.651706400853186</v>
      </c>
      <c r="AS64">
        <v>44.465559570269157</v>
      </c>
      <c r="AT64">
        <v>8.9462318338968814</v>
      </c>
      <c r="AU64">
        <v>0</v>
      </c>
      <c r="AV64">
        <v>50.894044786746527</v>
      </c>
      <c r="AW64">
        <v>53.344615573444173</v>
      </c>
      <c r="AX64">
        <v>4.0927287891823916</v>
      </c>
      <c r="AY64">
        <v>289.02433406203119</v>
      </c>
      <c r="AZ64">
        <v>107.6061365559421</v>
      </c>
    </row>
    <row r="65">
      <c r="A65" t="s">
        <v>303</v>
      </c>
      <c r="B65">
        <v>2019</v>
      </c>
      <c r="C65" t="s">
        <v>306</v>
      </c>
      <c r="D65">
        <v>145</v>
      </c>
      <c r="E65" t="s">
        <v>108</v>
      </c>
      <c r="F65" t="s">
        <v>65</v>
      </c>
      <c r="G65" t="s">
        <v>336</v>
      </c>
      <c r="H65">
        <v>47.616677727457507</v>
      </c>
      <c r="I65">
        <v>32.149511682620847</v>
      </c>
      <c r="J65">
        <v>12.46075889934195</v>
      </c>
      <c r="K65">
        <v>74.840898596428502</v>
      </c>
      <c r="L65">
        <v>0</v>
      </c>
      <c r="M65">
        <v>24.58902533990608</v>
      </c>
      <c r="N65">
        <v>68.720379146919427</v>
      </c>
      <c r="O65">
        <v>0</v>
      </c>
      <c r="P65">
        <v>0</v>
      </c>
      <c r="Q65">
        <v>0</v>
      </c>
      <c r="R65">
        <v>48.366683739953118</v>
      </c>
      <c r="S65">
        <v>32.401565747058562</v>
      </c>
      <c r="T65">
        <v>25.983286831213139</v>
      </c>
      <c r="U65">
        <v>41.400471776200369</v>
      </c>
      <c r="V65">
        <v>0</v>
      </c>
      <c r="W65" t="s">
        <v>156</v>
      </c>
      <c r="X65" t="s">
        <v>157</v>
      </c>
      <c r="Y65" t="s">
        <v>158</v>
      </c>
      <c r="Z65" t="s">
        <v>159</v>
      </c>
      <c r="AA65" t="s">
        <v>160</v>
      </c>
      <c r="AB65">
        <v>12.905826121795791</v>
      </c>
      <c r="AC65">
        <v>77.908834408651643</v>
      </c>
      <c r="AD65">
        <v>69.931244179279545</v>
      </c>
      <c r="AE65">
        <v>23.10206330260139</v>
      </c>
      <c r="AF65">
        <v>42.102984381724447</v>
      </c>
      <c r="AG65">
        <v>354.08028778763361</v>
      </c>
      <c r="AH65">
        <v>69.974556268915222</v>
      </c>
      <c r="AI65">
        <v>10.245368381978979</v>
      </c>
      <c r="AJ65">
        <v>22.989672509476421</v>
      </c>
      <c r="AK65">
        <v>0</v>
      </c>
      <c r="AL65">
        <v>13.23116635522349</v>
      </c>
      <c r="AM65">
        <v>5.2289868235090289</v>
      </c>
      <c r="AN65">
        <v>0</v>
      </c>
      <c r="AO65">
        <v>0</v>
      </c>
      <c r="AP65">
        <v>0</v>
      </c>
      <c r="AQ65">
        <v>330.99552907018671</v>
      </c>
      <c r="AR65">
        <v>63.311741460950429</v>
      </c>
      <c r="AS65">
        <v>17.789419704103249</v>
      </c>
      <c r="AT65">
        <v>26.733041534031191</v>
      </c>
      <c r="AU65">
        <v>0</v>
      </c>
      <c r="AV65">
        <v>7.7428239996802937</v>
      </c>
      <c r="AW65">
        <v>201.68599859865839</v>
      </c>
      <c r="AX65">
        <v>31.64103397135894</v>
      </c>
      <c r="AY65">
        <v>101.61901234697309</v>
      </c>
      <c r="AZ65">
        <v>114.6010160313334</v>
      </c>
    </row>
    <row r="66">
      <c r="A66" t="s">
        <v>303</v>
      </c>
      <c r="B66">
        <v>2019</v>
      </c>
      <c r="C66" t="s">
        <v>306</v>
      </c>
      <c r="D66">
        <v>146</v>
      </c>
      <c r="E66" t="s">
        <v>108</v>
      </c>
      <c r="F66" t="s">
        <v>66</v>
      </c>
      <c r="G66" t="s">
        <v>337</v>
      </c>
      <c r="H66">
        <v>4.4202476253925109</v>
      </c>
      <c r="I66">
        <v>9.755956416402098</v>
      </c>
      <c r="J66">
        <v>3.7285946573869921</v>
      </c>
      <c r="K66">
        <v>11.1706974659403</v>
      </c>
      <c r="L66">
        <v>0</v>
      </c>
      <c r="M66">
        <v>0</v>
      </c>
      <c r="N66">
        <v>0</v>
      </c>
      <c r="O66">
        <v>0</v>
      </c>
      <c r="P66">
        <v>0</v>
      </c>
      <c r="Q66">
        <v>0</v>
      </c>
      <c r="R66">
        <v>4.8030094558545757</v>
      </c>
      <c r="S66">
        <v>8.3568673752540423</v>
      </c>
      <c r="T66">
        <v>7.1644119089170726</v>
      </c>
      <c r="U66">
        <v>10.061836454640479</v>
      </c>
      <c r="V66">
        <v>0</v>
      </c>
      <c r="W66" t="s">
        <v>156</v>
      </c>
      <c r="X66" t="s">
        <v>157</v>
      </c>
      <c r="Y66" t="s">
        <v>158</v>
      </c>
      <c r="Z66" t="s">
        <v>159</v>
      </c>
      <c r="AA66" t="s">
        <v>160</v>
      </c>
      <c r="AB66">
        <v>2.2634076513393229</v>
      </c>
      <c r="AC66">
        <v>0.40568116417327499</v>
      </c>
      <c r="AD66">
        <v>21.023235482322129</v>
      </c>
      <c r="AE66">
        <v>0</v>
      </c>
      <c r="AF66">
        <v>17.884505892328871</v>
      </c>
      <c r="AG66">
        <v>32.869209402844952</v>
      </c>
      <c r="AH66">
        <v>21.2341863215809</v>
      </c>
      <c r="AI66">
        <v>3.0656901494198592</v>
      </c>
      <c r="AJ66">
        <v>3.4314216058418761</v>
      </c>
      <c r="AK66">
        <v>0</v>
      </c>
      <c r="AL66">
        <v>0</v>
      </c>
      <c r="AM66">
        <v>0</v>
      </c>
      <c r="AN66">
        <v>0</v>
      </c>
      <c r="AO66">
        <v>0</v>
      </c>
      <c r="AP66">
        <v>0</v>
      </c>
      <c r="AQ66">
        <v>32.869209402844952</v>
      </c>
      <c r="AR66">
        <v>16.329082082509121</v>
      </c>
      <c r="AS66">
        <v>4.9051042390717736</v>
      </c>
      <c r="AT66">
        <v>6.4971117552617343</v>
      </c>
      <c r="AU66">
        <v>0</v>
      </c>
      <c r="AV66">
        <v>1.357926793562872</v>
      </c>
      <c r="AW66">
        <v>1.0502045285363331</v>
      </c>
      <c r="AX66">
        <v>9.5121560597248696</v>
      </c>
      <c r="AY66">
        <v>0</v>
      </c>
      <c r="AZ66">
        <v>48.680220097863518</v>
      </c>
    </row>
    <row r="67">
      <c r="A67" t="s">
        <v>303</v>
      </c>
      <c r="B67">
        <v>2019</v>
      </c>
      <c r="C67" t="s">
        <v>306</v>
      </c>
      <c r="D67">
        <v>147</v>
      </c>
      <c r="E67" t="s">
        <v>108</v>
      </c>
      <c r="F67" t="s">
        <v>67</v>
      </c>
      <c r="G67" t="s">
        <v>338</v>
      </c>
      <c r="H67">
        <v>0.47336553056849212</v>
      </c>
      <c r="I67">
        <v>12.593135937344821</v>
      </c>
      <c r="J67">
        <v>27.23808524628156</v>
      </c>
      <c r="K67">
        <v>0</v>
      </c>
      <c r="L67">
        <v>0</v>
      </c>
      <c r="M67">
        <v>1.350007314413644</v>
      </c>
      <c r="N67">
        <v>0</v>
      </c>
      <c r="O67">
        <v>0</v>
      </c>
      <c r="P67">
        <v>0</v>
      </c>
      <c r="Q67">
        <v>0</v>
      </c>
      <c r="R67">
        <v>0.40820630345537151</v>
      </c>
      <c r="S67">
        <v>13.35978267380637</v>
      </c>
      <c r="T67">
        <v>1.905753950167131</v>
      </c>
      <c r="U67">
        <v>34.682993714278233</v>
      </c>
      <c r="V67">
        <v>0</v>
      </c>
      <c r="W67" t="s">
        <v>156</v>
      </c>
      <c r="X67" t="s">
        <v>157</v>
      </c>
      <c r="Y67" t="s">
        <v>158</v>
      </c>
      <c r="Z67" t="s">
        <v>159</v>
      </c>
      <c r="AA67" t="s">
        <v>160</v>
      </c>
      <c r="AB67">
        <v>0</v>
      </c>
      <c r="AC67">
        <v>1.0791118967009119</v>
      </c>
      <c r="AD67">
        <v>0</v>
      </c>
      <c r="AE67">
        <v>11.191153022954239</v>
      </c>
      <c r="AF67">
        <v>0.47935684749548169</v>
      </c>
      <c r="AG67">
        <v>3.5199726501663902</v>
      </c>
      <c r="AH67">
        <v>27.409408514474741</v>
      </c>
      <c r="AI67">
        <v>22.395443136504209</v>
      </c>
      <c r="AJ67">
        <v>0</v>
      </c>
      <c r="AK67">
        <v>0</v>
      </c>
      <c r="AL67">
        <v>0.72642860425974287</v>
      </c>
      <c r="AM67">
        <v>0</v>
      </c>
      <c r="AN67">
        <v>0</v>
      </c>
      <c r="AO67">
        <v>0</v>
      </c>
      <c r="AP67">
        <v>0</v>
      </c>
      <c r="AQ67">
        <v>2.7935440459066472</v>
      </c>
      <c r="AR67">
        <v>26.104636832104301</v>
      </c>
      <c r="AS67">
        <v>1.3047716823704429</v>
      </c>
      <c r="AT67">
        <v>22.395443136504209</v>
      </c>
      <c r="AU67">
        <v>0</v>
      </c>
      <c r="AV67">
        <v>0</v>
      </c>
      <c r="AW67">
        <v>2.7935440459066472</v>
      </c>
      <c r="AX67">
        <v>0</v>
      </c>
      <c r="AY67">
        <v>49.226508572868248</v>
      </c>
      <c r="AZ67">
        <v>1.3047716823704429</v>
      </c>
    </row>
    <row r="68">
      <c r="A68" t="s">
        <v>303</v>
      </c>
      <c r="B68">
        <v>2019</v>
      </c>
      <c r="C68" t="s">
        <v>306</v>
      </c>
      <c r="D68">
        <v>148</v>
      </c>
      <c r="E68" t="s">
        <v>109</v>
      </c>
      <c r="F68" t="s">
        <v>49</v>
      </c>
      <c r="G68" t="s">
        <v>191</v>
      </c>
      <c r="H68">
        <v>9.8796017142563475</v>
      </c>
      <c r="I68">
        <v>9.7542882974507794</v>
      </c>
      <c r="J68">
        <v>5.7831380193289759</v>
      </c>
      <c r="K68">
        <v>2.1888867329449448</v>
      </c>
      <c r="L68">
        <v>2.3299160891707258</v>
      </c>
      <c r="M68">
        <v>11.589691899267351</v>
      </c>
      <c r="N68">
        <v>2.6328852700373928</v>
      </c>
      <c r="O68">
        <v>0.98975975778789171</v>
      </c>
      <c r="P68">
        <v>1.725726093353481</v>
      </c>
      <c r="Q68">
        <v>2.205975994946562</v>
      </c>
      <c r="R68">
        <v>10.649805291902981</v>
      </c>
      <c r="S68">
        <v>9.2225426587402932</v>
      </c>
      <c r="T68">
        <v>7.686535856941636</v>
      </c>
      <c r="U68">
        <v>3.2405801917242099</v>
      </c>
      <c r="V68">
        <v>2.357835404146837</v>
      </c>
      <c r="W68" t="s">
        <v>156</v>
      </c>
      <c r="X68" t="s">
        <v>157</v>
      </c>
      <c r="Y68" t="s">
        <v>158</v>
      </c>
      <c r="Z68" t="s">
        <v>159</v>
      </c>
      <c r="AA68" t="s">
        <v>160</v>
      </c>
      <c r="AB68">
        <v>2.123973959697075</v>
      </c>
      <c r="AC68">
        <v>9.1544457988851491</v>
      </c>
      <c r="AD68">
        <v>5.8725792743419891</v>
      </c>
      <c r="AE68">
        <v>5.8689272014755858</v>
      </c>
      <c r="AF68">
        <v>6.4318059463035437</v>
      </c>
      <c r="AG68">
        <v>261.51961945829032</v>
      </c>
      <c r="AH68">
        <v>258.23493747886528</v>
      </c>
      <c r="AI68">
        <v>152.86788109732569</v>
      </c>
      <c r="AJ68">
        <v>58.097254601739657</v>
      </c>
      <c r="AK68">
        <v>61.51294521374605</v>
      </c>
      <c r="AL68">
        <v>70.888966699344223</v>
      </c>
      <c r="AM68">
        <v>15.99060289219365</v>
      </c>
      <c r="AN68">
        <v>6.0282748093882654</v>
      </c>
      <c r="AO68">
        <v>10.54081798675411</v>
      </c>
      <c r="AP68">
        <v>13.493212152385819</v>
      </c>
      <c r="AQ68">
        <v>217.67546386567071</v>
      </c>
      <c r="AR68">
        <v>187.13422909943881</v>
      </c>
      <c r="AS68">
        <v>156.57709147166671</v>
      </c>
      <c r="AT68">
        <v>65.725759950741846</v>
      </c>
      <c r="AU68">
        <v>48.178218922382989</v>
      </c>
      <c r="AV68">
        <v>15.286446327927219</v>
      </c>
      <c r="AW68">
        <v>86.105055607614489</v>
      </c>
      <c r="AX68">
        <v>9.5473440511777952</v>
      </c>
      <c r="AY68">
        <v>547.68948079217057</v>
      </c>
      <c r="AZ68">
        <v>133.60431107107701</v>
      </c>
    </row>
    <row r="69">
      <c r="A69" t="s">
        <v>303</v>
      </c>
      <c r="B69">
        <v>2019</v>
      </c>
      <c r="C69" t="s">
        <v>306</v>
      </c>
      <c r="D69">
        <v>149</v>
      </c>
      <c r="E69" t="s">
        <v>109</v>
      </c>
      <c r="F69" t="s">
        <v>48</v>
      </c>
      <c r="G69" t="s">
        <v>191</v>
      </c>
      <c r="H69">
        <v>82.264138219723677</v>
      </c>
      <c r="I69">
        <v>87.483592588060205</v>
      </c>
      <c r="J69">
        <v>93.414700568922797</v>
      </c>
      <c r="K69">
        <v>97.811113267055021</v>
      </c>
      <c r="L69">
        <v>97.670083910829291</v>
      </c>
      <c r="M69">
        <v>85.775681372600005</v>
      </c>
      <c r="N69">
        <v>97.367114729962594</v>
      </c>
      <c r="O69">
        <v>99.010240242212106</v>
      </c>
      <c r="P69">
        <v>98.274273906646528</v>
      </c>
      <c r="Q69">
        <v>97.79402400505343</v>
      </c>
      <c r="R69">
        <v>80.49199780034202</v>
      </c>
      <c r="S69">
        <v>87.123790205158485</v>
      </c>
      <c r="T69">
        <v>90.865916712807902</v>
      </c>
      <c r="U69">
        <v>96.685746151918906</v>
      </c>
      <c r="V69">
        <v>97.64216459585316</v>
      </c>
      <c r="W69" t="s">
        <v>156</v>
      </c>
      <c r="X69" t="s">
        <v>157</v>
      </c>
      <c r="Y69" t="s">
        <v>158</v>
      </c>
      <c r="Z69" t="s">
        <v>159</v>
      </c>
      <c r="AA69" t="s">
        <v>160</v>
      </c>
      <c r="AB69">
        <v>92.62497575638649</v>
      </c>
      <c r="AC69">
        <v>80.715592472366254</v>
      </c>
      <c r="AD69">
        <v>90.486608702301183</v>
      </c>
      <c r="AE69">
        <v>92.63232327847048</v>
      </c>
      <c r="AF69">
        <v>92.440112081393778</v>
      </c>
      <c r="AG69">
        <v>2177.5863789369059</v>
      </c>
      <c r="AH69">
        <v>2316.03981484824</v>
      </c>
      <c r="AI69">
        <v>2469.2662169887672</v>
      </c>
      <c r="AJ69">
        <v>2596.0946561681321</v>
      </c>
      <c r="AK69">
        <v>2578.6227017159258</v>
      </c>
      <c r="AL69">
        <v>524.65151561278265</v>
      </c>
      <c r="AM69">
        <v>591.35082114055729</v>
      </c>
      <c r="AN69">
        <v>603.03617360397504</v>
      </c>
      <c r="AO69">
        <v>600.26399207849136</v>
      </c>
      <c r="AP69">
        <v>598.17310621626336</v>
      </c>
      <c r="AQ69">
        <v>1645.2068820436809</v>
      </c>
      <c r="AR69">
        <v>1767.825199573597</v>
      </c>
      <c r="AS69">
        <v>1850.9665755282249</v>
      </c>
      <c r="AT69">
        <v>1960.989627248887</v>
      </c>
      <c r="AU69">
        <v>1995.145875611513</v>
      </c>
      <c r="AV69">
        <v>666.63092269149149</v>
      </c>
      <c r="AW69">
        <v>759.19621252015452</v>
      </c>
      <c r="AX69">
        <v>147.1085778406912</v>
      </c>
      <c r="AY69">
        <v>8644.4672594000385</v>
      </c>
      <c r="AZ69">
        <v>1920.206796205616</v>
      </c>
    </row>
    <row r="70">
      <c r="A70" t="s">
        <v>303</v>
      </c>
      <c r="B70">
        <v>2019</v>
      </c>
      <c r="C70" t="s">
        <v>306</v>
      </c>
      <c r="D70">
        <v>150</v>
      </c>
      <c r="E70" t="s">
        <v>109</v>
      </c>
      <c r="F70" t="s">
        <v>111</v>
      </c>
      <c r="G70" t="s">
        <v>191</v>
      </c>
      <c r="H70">
        <v>7.8562600660199493</v>
      </c>
      <c r="I70">
        <v>2.7621191144890909</v>
      </c>
      <c r="J70">
        <v>0.80216141174824529</v>
      </c>
      <c r="K70">
        <v>0</v>
      </c>
      <c r="L70">
        <v>0</v>
      </c>
      <c r="M70">
        <v>2.6346267281326781</v>
      </c>
      <c r="N70">
        <v>0</v>
      </c>
      <c r="O70">
        <v>0</v>
      </c>
      <c r="P70">
        <v>0</v>
      </c>
      <c r="Q70">
        <v>0</v>
      </c>
      <c r="R70">
        <v>8.8581969077549765</v>
      </c>
      <c r="S70">
        <v>3.6536671361012658</v>
      </c>
      <c r="T70">
        <v>1.447547430250447</v>
      </c>
      <c r="U70">
        <v>0.0736736563568616</v>
      </c>
      <c r="V70">
        <v>0</v>
      </c>
      <c r="W70" t="s">
        <v>156</v>
      </c>
      <c r="X70" t="s">
        <v>157</v>
      </c>
      <c r="Y70" t="s">
        <v>158</v>
      </c>
      <c r="Z70" t="s">
        <v>159</v>
      </c>
      <c r="AA70" t="s">
        <v>160</v>
      </c>
      <c r="AB70">
        <v>5.2510502839164266</v>
      </c>
      <c r="AC70">
        <v>10.12996172874861</v>
      </c>
      <c r="AD70">
        <v>3.6408120233568901</v>
      </c>
      <c r="AE70">
        <v>1.4987495200540439</v>
      </c>
      <c r="AF70">
        <v>1.128081972302668</v>
      </c>
      <c r="AG70">
        <v>207.96042211561459</v>
      </c>
      <c r="AH70">
        <v>73.124315694634475</v>
      </c>
      <c r="AI70">
        <v>21.203836896533542</v>
      </c>
      <c r="AJ70">
        <v>0</v>
      </c>
      <c r="AK70">
        <v>0</v>
      </c>
      <c r="AL70">
        <v>16.11483445971556</v>
      </c>
      <c r="AM70">
        <v>0</v>
      </c>
      <c r="AN70">
        <v>0</v>
      </c>
      <c r="AO70">
        <v>0</v>
      </c>
      <c r="AP70">
        <v>0</v>
      </c>
      <c r="AQ70">
        <v>181.0560914550268</v>
      </c>
      <c r="AR70">
        <v>74.136407734833384</v>
      </c>
      <c r="AS70">
        <v>29.486984854329719</v>
      </c>
      <c r="AT70">
        <v>1.49425620287709</v>
      </c>
      <c r="AU70">
        <v>0</v>
      </c>
      <c r="AV70">
        <v>37.792317539422037</v>
      </c>
      <c r="AW70">
        <v>95.280581382996374</v>
      </c>
      <c r="AX70">
        <v>5.9190490904948732</v>
      </c>
      <c r="AY70">
        <v>139.8636102130443</v>
      </c>
      <c r="AZ70">
        <v>23.433016480825081</v>
      </c>
    </row>
    <row r="71">
      <c r="A71" t="s">
        <v>303</v>
      </c>
      <c r="B71">
        <v>2019</v>
      </c>
      <c r="C71" t="s">
        <v>306</v>
      </c>
      <c r="D71">
        <v>151</v>
      </c>
      <c r="E71" t="s">
        <v>110</v>
      </c>
      <c r="F71" t="s">
        <v>49</v>
      </c>
      <c r="G71" t="s">
        <v>191</v>
      </c>
      <c r="H71">
        <v>11.41065833846657</v>
      </c>
      <c r="I71">
        <v>10.39516587630448</v>
      </c>
      <c r="J71">
        <v>5.7831380193289759</v>
      </c>
      <c r="K71">
        <v>2.1888867329449448</v>
      </c>
      <c r="L71">
        <v>2.3299160891707258</v>
      </c>
      <c r="M71">
        <v>12.35310014313168</v>
      </c>
      <c r="N71">
        <v>2.6328852700373928</v>
      </c>
      <c r="O71">
        <v>0.98975975778789171</v>
      </c>
      <c r="P71">
        <v>1.725726093353481</v>
      </c>
      <c r="Q71">
        <v>2.205975994946562</v>
      </c>
      <c r="R71">
        <v>11.560752022022781</v>
      </c>
      <c r="S71">
        <v>10.91204484436153</v>
      </c>
      <c r="T71">
        <v>7.686535856941636</v>
      </c>
      <c r="U71">
        <v>3.2405801917242099</v>
      </c>
      <c r="V71">
        <v>2.357835404146837</v>
      </c>
      <c r="W71" t="s">
        <v>156</v>
      </c>
      <c r="X71" t="s">
        <v>157</v>
      </c>
      <c r="Y71" t="s">
        <v>158</v>
      </c>
      <c r="Z71" t="s">
        <v>159</v>
      </c>
      <c r="AA71" t="s">
        <v>160</v>
      </c>
      <c r="AB71">
        <v>2.132017291161318</v>
      </c>
      <c r="AC71">
        <v>9.3062104018183831</v>
      </c>
      <c r="AD71">
        <v>6.4163705438334162</v>
      </c>
      <c r="AE71">
        <v>6.4221453834941844</v>
      </c>
      <c r="AF71">
        <v>6.5727130218576821</v>
      </c>
      <c r="AG71">
        <v>301.31197124473539</v>
      </c>
      <c r="AH71">
        <v>274.85172213823091</v>
      </c>
      <c r="AI71">
        <v>152.86788109732569</v>
      </c>
      <c r="AJ71">
        <v>58.097254601739657</v>
      </c>
      <c r="AK71">
        <v>61.51294521374605</v>
      </c>
      <c r="AL71">
        <v>75.142705980373378</v>
      </c>
      <c r="AM71">
        <v>15.99060289219365</v>
      </c>
      <c r="AN71">
        <v>6.0282748093882654</v>
      </c>
      <c r="AO71">
        <v>10.54081798675411</v>
      </c>
      <c r="AP71">
        <v>13.493212152385819</v>
      </c>
      <c r="AQ71">
        <v>235.5492425259917</v>
      </c>
      <c r="AR71">
        <v>221.41584760389929</v>
      </c>
      <c r="AS71">
        <v>156.57709147166671</v>
      </c>
      <c r="AT71">
        <v>65.725759950741846</v>
      </c>
      <c r="AU71">
        <v>48.178218922382989</v>
      </c>
      <c r="AV71">
        <v>15.286446327927219</v>
      </c>
      <c r="AW71">
        <v>87.532525916786568</v>
      </c>
      <c r="AX71">
        <v>10.431412549758109</v>
      </c>
      <c r="AY71">
        <v>598.8600944833222</v>
      </c>
      <c r="AZ71">
        <v>136.53129501798389</v>
      </c>
    </row>
    <row r="72">
      <c r="A72" t="s">
        <v>303</v>
      </c>
      <c r="B72">
        <v>2019</v>
      </c>
      <c r="C72" t="s">
        <v>306</v>
      </c>
      <c r="D72">
        <v>152</v>
      </c>
      <c r="E72" t="s">
        <v>110</v>
      </c>
      <c r="F72" t="s">
        <v>48</v>
      </c>
      <c r="G72" t="s">
        <v>191</v>
      </c>
      <c r="H72">
        <v>88.589341661533467</v>
      </c>
      <c r="I72">
        <v>89.604834123695582</v>
      </c>
      <c r="J72">
        <v>94.216861980671027</v>
      </c>
      <c r="K72">
        <v>97.811113267055021</v>
      </c>
      <c r="L72">
        <v>97.670083910829291</v>
      </c>
      <c r="M72">
        <v>87.64689985686833</v>
      </c>
      <c r="N72">
        <v>97.367114729962594</v>
      </c>
      <c r="O72">
        <v>99.010240242212106</v>
      </c>
      <c r="P72">
        <v>98.274273906646528</v>
      </c>
      <c r="Q72">
        <v>97.79402400505343</v>
      </c>
      <c r="R72">
        <v>88.439247977977175</v>
      </c>
      <c r="S72">
        <v>89.087955155638497</v>
      </c>
      <c r="T72">
        <v>92.313464143058383</v>
      </c>
      <c r="U72">
        <v>96.759419808275766</v>
      </c>
      <c r="V72">
        <v>97.64216459585316</v>
      </c>
      <c r="W72" t="s">
        <v>156</v>
      </c>
      <c r="X72" t="s">
        <v>157</v>
      </c>
      <c r="Y72" t="s">
        <v>158</v>
      </c>
      <c r="Z72" t="s">
        <v>159</v>
      </c>
      <c r="AA72" t="s">
        <v>160</v>
      </c>
      <c r="AB72">
        <v>97.867982708838667</v>
      </c>
      <c r="AC72">
        <v>90.693789598181638</v>
      </c>
      <c r="AD72">
        <v>93.583629456166619</v>
      </c>
      <c r="AE72">
        <v>93.577854616505903</v>
      </c>
      <c r="AF72">
        <v>93.427286978142305</v>
      </c>
      <c r="AG72">
        <v>2339.3066706173222</v>
      </c>
      <c r="AH72">
        <v>2369.1822972202158</v>
      </c>
      <c r="AI72">
        <v>2490.4700538852999</v>
      </c>
      <c r="AJ72">
        <v>2596.0946561681321</v>
      </c>
      <c r="AK72">
        <v>2578.6227017159258</v>
      </c>
      <c r="AL72">
        <v>533.14756212817679</v>
      </c>
      <c r="AM72">
        <v>591.35082114055729</v>
      </c>
      <c r="AN72">
        <v>603.03617360397504</v>
      </c>
      <c r="AO72">
        <v>600.26399207849136</v>
      </c>
      <c r="AP72">
        <v>598.17310621626336</v>
      </c>
      <c r="AQ72">
        <v>1801.9414161896309</v>
      </c>
      <c r="AR72">
        <v>1807.6799888039691</v>
      </c>
      <c r="AS72">
        <v>1880.453560382555</v>
      </c>
      <c r="AT72">
        <v>1962.4838834517641</v>
      </c>
      <c r="AU72">
        <v>1995.145875611513</v>
      </c>
      <c r="AV72">
        <v>701.70803543824229</v>
      </c>
      <c r="AW72">
        <v>853.0493235939789</v>
      </c>
      <c r="AX72">
        <v>152.14355843260569</v>
      </c>
      <c r="AY72">
        <v>8726.0626334025546</v>
      </c>
      <c r="AZ72">
        <v>1940.712828739534</v>
      </c>
    </row>
    <row r="73">
      <c r="A73" t="s">
        <v>303</v>
      </c>
      <c r="B73">
        <v>2019</v>
      </c>
      <c r="C73" t="s">
        <v>306</v>
      </c>
      <c r="D73">
        <v>153</v>
      </c>
      <c r="E73" t="s">
        <v>62</v>
      </c>
      <c r="F73" t="s">
        <v>172</v>
      </c>
      <c r="G73" t="s">
        <v>191</v>
      </c>
      <c r="H73">
        <v>1.3072111768913399</v>
      </c>
      <c r="I73">
        <v>2.6947591150146488</v>
      </c>
      <c r="J73">
        <v>4.7961421927063776</v>
      </c>
      <c r="K73">
        <v>2.162921356098785</v>
      </c>
      <c r="L73">
        <v>4.9930453674888033</v>
      </c>
      <c r="M73">
        <v>0.84772818727720545</v>
      </c>
      <c r="N73">
        <v>1.077150250235525</v>
      </c>
      <c r="O73">
        <v>3.806143315985473</v>
      </c>
      <c r="P73">
        <v>2.081957181413495</v>
      </c>
      <c r="Q73">
        <v>5.7752820723362204</v>
      </c>
      <c r="R73">
        <v>0.83690110175236287</v>
      </c>
      <c r="S73">
        <v>3.4699714705710969</v>
      </c>
      <c r="T73">
        <v>5.0080996953185331</v>
      </c>
      <c r="U73">
        <v>2.7179788872051529</v>
      </c>
      <c r="V73">
        <v>4.6172058955650277</v>
      </c>
      <c r="W73" t="s">
        <v>156</v>
      </c>
      <c r="X73" t="s">
        <v>157</v>
      </c>
      <c r="Y73" t="s">
        <v>158</v>
      </c>
      <c r="Z73" t="s">
        <v>159</v>
      </c>
      <c r="AA73" t="s">
        <v>160</v>
      </c>
      <c r="AB73">
        <v>0.49418505895270048</v>
      </c>
      <c r="AC73">
        <v>0.40470560782195641</v>
      </c>
      <c r="AD73">
        <v>0</v>
      </c>
      <c r="AE73">
        <v>4.4426605953221161</v>
      </c>
      <c r="AF73">
        <v>0</v>
      </c>
      <c r="AG73">
        <v>34.602748108654843</v>
      </c>
      <c r="AH73">
        <v>71.341027696328638</v>
      </c>
      <c r="AI73">
        <v>126.77824599551521</v>
      </c>
      <c r="AJ73">
        <v>57.408083669887972</v>
      </c>
      <c r="AK73">
        <v>131.82317061444249</v>
      </c>
      <c r="AL73">
        <v>5.1851745292545877</v>
      </c>
      <c r="AM73">
        <v>6.541979668752778</v>
      </c>
      <c r="AN73">
        <v>23.18186579332902</v>
      </c>
      <c r="AO73">
        <v>12.71669460757243</v>
      </c>
      <c r="AP73">
        <v>35.325455227263589</v>
      </c>
      <c r="AQ73">
        <v>17.105743301442519</v>
      </c>
      <c r="AR73">
        <v>70.409046633898996</v>
      </c>
      <c r="AS73">
        <v>102.01652586905639</v>
      </c>
      <c r="AT73">
        <v>55.126309895939038</v>
      </c>
      <c r="AU73">
        <v>94.344480558319759</v>
      </c>
      <c r="AV73">
        <v>3.556697738809103</v>
      </c>
      <c r="AW73">
        <v>3.806587491125542</v>
      </c>
      <c r="AX73">
        <v>0</v>
      </c>
      <c r="AY73">
        <v>414.58999085489461</v>
      </c>
      <c r="AZ73">
        <v>0</v>
      </c>
    </row>
    <row r="74">
      <c r="A74" t="s">
        <v>303</v>
      </c>
      <c r="B74">
        <v>2019</v>
      </c>
      <c r="C74" t="s">
        <v>306</v>
      </c>
      <c r="D74">
        <v>154</v>
      </c>
      <c r="E74" t="s">
        <v>62</v>
      </c>
      <c r="F74" t="s">
        <v>173</v>
      </c>
      <c r="G74" t="s">
        <v>191</v>
      </c>
      <c r="H74">
        <v>62.885849759257638</v>
      </c>
      <c r="I74">
        <v>86.32171075284181</v>
      </c>
      <c r="J74">
        <v>91.291195026523781</v>
      </c>
      <c r="K74">
        <v>96.679737293594243</v>
      </c>
      <c r="L74">
        <v>94.932004590793468</v>
      </c>
      <c r="M74">
        <v>87.720331757455099</v>
      </c>
      <c r="N74">
        <v>97.669999692685593</v>
      </c>
      <c r="O74">
        <v>96.193856684014506</v>
      </c>
      <c r="P74">
        <v>97.594079625079786</v>
      </c>
      <c r="Q74">
        <v>94.224717927663775</v>
      </c>
      <c r="R74">
        <v>57.00577980945102</v>
      </c>
      <c r="S74">
        <v>83.246596092427367</v>
      </c>
      <c r="T74">
        <v>90.183340356848433</v>
      </c>
      <c r="U74">
        <v>94.024661368082292</v>
      </c>
      <c r="V74">
        <v>95.38279410443495</v>
      </c>
      <c r="W74" t="s">
        <v>156</v>
      </c>
      <c r="X74" t="s">
        <v>157</v>
      </c>
      <c r="Y74" t="s">
        <v>158</v>
      </c>
      <c r="Z74" t="s">
        <v>159</v>
      </c>
      <c r="AA74" t="s">
        <v>160</v>
      </c>
      <c r="AB74">
        <v>85.918792986825366</v>
      </c>
      <c r="AC74">
        <v>61.9425431389243</v>
      </c>
      <c r="AD74">
        <v>68.528385641654893</v>
      </c>
      <c r="AE74">
        <v>89.385032983230559</v>
      </c>
      <c r="AF74">
        <v>85.768395853561046</v>
      </c>
      <c r="AG74">
        <v>1664.6302122301879</v>
      </c>
      <c r="AH74">
        <v>2285.280165971154</v>
      </c>
      <c r="AI74">
        <v>2413.1347894350752</v>
      </c>
      <c r="AJ74">
        <v>2566.0657666001421</v>
      </c>
      <c r="AK74">
        <v>2506.3336935464499</v>
      </c>
      <c r="AL74">
        <v>536.54607308437301</v>
      </c>
      <c r="AM74">
        <v>593.19036698634022</v>
      </c>
      <c r="AN74">
        <v>585.88258262003421</v>
      </c>
      <c r="AO74">
        <v>596.10933268889301</v>
      </c>
      <c r="AP74">
        <v>576.34086314138563</v>
      </c>
      <c r="AQ74">
        <v>1165.1630450446719</v>
      </c>
      <c r="AR74">
        <v>1689.153215262719</v>
      </c>
      <c r="AS74">
        <v>1837.062285935021</v>
      </c>
      <c r="AT74">
        <v>1907.017249043995</v>
      </c>
      <c r="AU74">
        <v>1948.9796139755761</v>
      </c>
      <c r="AV74">
        <v>618.36587570062022</v>
      </c>
      <c r="AW74">
        <v>582.62031789009779</v>
      </c>
      <c r="AX74">
        <v>111.4100030716028</v>
      </c>
      <c r="AY74">
        <v>8341.4294682115142</v>
      </c>
      <c r="AZ74">
        <v>1781.618962909183</v>
      </c>
    </row>
    <row r="75">
      <c r="A75" t="s">
        <v>303</v>
      </c>
      <c r="B75">
        <v>2019</v>
      </c>
      <c r="C75" t="s">
        <v>306</v>
      </c>
      <c r="D75">
        <v>155</v>
      </c>
      <c r="E75" t="s">
        <v>62</v>
      </c>
      <c r="F75" t="s">
        <v>174</v>
      </c>
      <c r="G75" t="s">
        <v>191</v>
      </c>
      <c r="H75">
        <v>4.6068758692297056</v>
      </c>
      <c r="I75">
        <v>4.0821512174372216</v>
      </c>
      <c r="J75">
        <v>1.7805658577018251</v>
      </c>
      <c r="K75">
        <v>0.99544776728878737</v>
      </c>
      <c r="L75">
        <v>0.074950041717781204</v>
      </c>
      <c r="M75">
        <v>3.706163289045413</v>
      </c>
      <c r="N75">
        <v>0</v>
      </c>
      <c r="O75">
        <v>0</v>
      </c>
      <c r="P75">
        <v>0.3239631935066834</v>
      </c>
      <c r="Q75">
        <v>0</v>
      </c>
      <c r="R75">
        <v>4.7064521092766993</v>
      </c>
      <c r="S75">
        <v>5.1681562201815483</v>
      </c>
      <c r="T75">
        <v>1.5196656897558971</v>
      </c>
      <c r="U75">
        <v>2.4068782736841898</v>
      </c>
      <c r="V75">
        <v>0</v>
      </c>
      <c r="W75" t="s">
        <v>156</v>
      </c>
      <c r="X75" t="s">
        <v>157</v>
      </c>
      <c r="Y75" t="s">
        <v>158</v>
      </c>
      <c r="Z75" t="s">
        <v>159</v>
      </c>
      <c r="AA75" t="s">
        <v>160</v>
      </c>
      <c r="AB75">
        <v>4.1011973895991556</v>
      </c>
      <c r="AC75">
        <v>0.57613862845281882</v>
      </c>
      <c r="AD75">
        <v>1.0025937776818361</v>
      </c>
      <c r="AE75">
        <v>2.61360002967607</v>
      </c>
      <c r="AF75">
        <v>1.204322755849041</v>
      </c>
      <c r="AG75">
        <v>121.9470641689951</v>
      </c>
      <c r="AH75">
        <v>108.070833285671</v>
      </c>
      <c r="AI75">
        <v>47.066372773981087</v>
      </c>
      <c r="AJ75">
        <v>26.421094115318301</v>
      </c>
      <c r="AK75">
        <v>1.978782768779801</v>
      </c>
      <c r="AL75">
        <v>22.668944805692451</v>
      </c>
      <c r="AM75">
        <v>0</v>
      </c>
      <c r="AN75">
        <v>0</v>
      </c>
      <c r="AO75">
        <v>1.978782768779801</v>
      </c>
      <c r="AP75">
        <v>0</v>
      </c>
      <c r="AQ75">
        <v>96.196983697653039</v>
      </c>
      <c r="AR75">
        <v>104.866842682758</v>
      </c>
      <c r="AS75">
        <v>30.956055906039509</v>
      </c>
      <c r="AT75">
        <v>48.81653725182251</v>
      </c>
      <c r="AU75">
        <v>0</v>
      </c>
      <c r="AV75">
        <v>29.516714877843459</v>
      </c>
      <c r="AW75">
        <v>5.4190553672474797</v>
      </c>
      <c r="AX75">
        <v>1.629966543137229</v>
      </c>
      <c r="AY75">
        <v>243.90168664756831</v>
      </c>
      <c r="AZ75">
        <v>25.016723676948811</v>
      </c>
    </row>
    <row r="76">
      <c r="A76" t="s">
        <v>303</v>
      </c>
      <c r="B76">
        <v>2019</v>
      </c>
      <c r="C76" t="s">
        <v>306</v>
      </c>
      <c r="D76">
        <v>156</v>
      </c>
      <c r="E76" t="s">
        <v>62</v>
      </c>
      <c r="F76" t="s">
        <v>175</v>
      </c>
      <c r="G76" t="s">
        <v>191</v>
      </c>
      <c r="H76">
        <v>0.85380433111721332</v>
      </c>
      <c r="I76">
        <v>0</v>
      </c>
      <c r="J76">
        <v>0</v>
      </c>
      <c r="K76">
        <v>0</v>
      </c>
      <c r="L76">
        <v>0</v>
      </c>
      <c r="M76">
        <v>0</v>
      </c>
      <c r="N76">
        <v>0</v>
      </c>
      <c r="O76">
        <v>0</v>
      </c>
      <c r="P76">
        <v>0</v>
      </c>
      <c r="Q76">
        <v>0</v>
      </c>
      <c r="R76">
        <v>1.1057460113629429</v>
      </c>
      <c r="S76">
        <v>0</v>
      </c>
      <c r="T76">
        <v>0</v>
      </c>
      <c r="U76">
        <v>0</v>
      </c>
      <c r="V76">
        <v>0</v>
      </c>
      <c r="W76" t="s">
        <v>156</v>
      </c>
      <c r="X76" t="s">
        <v>157</v>
      </c>
      <c r="Y76" t="s">
        <v>158</v>
      </c>
      <c r="Z76" t="s">
        <v>159</v>
      </c>
      <c r="AA76" t="s">
        <v>160</v>
      </c>
      <c r="AB76">
        <v>0.29532055398131529</v>
      </c>
      <c r="AC76">
        <v>1.298535342398053</v>
      </c>
      <c r="AD76">
        <v>0</v>
      </c>
      <c r="AE76">
        <v>0.088528840081565294</v>
      </c>
      <c r="AF76">
        <v>0</v>
      </c>
      <c r="AG76">
        <v>22.600767745870701</v>
      </c>
      <c r="AH76">
        <v>0</v>
      </c>
      <c r="AI76">
        <v>0</v>
      </c>
      <c r="AJ76">
        <v>0</v>
      </c>
      <c r="AK76">
        <v>0</v>
      </c>
      <c r="AL76">
        <v>0</v>
      </c>
      <c r="AM76">
        <v>0</v>
      </c>
      <c r="AN76">
        <v>0</v>
      </c>
      <c r="AO76">
        <v>0</v>
      </c>
      <c r="AP76">
        <v>0</v>
      </c>
      <c r="AQ76">
        <v>22.600767745870701</v>
      </c>
      <c r="AR76">
        <v>0</v>
      </c>
      <c r="AS76">
        <v>0</v>
      </c>
      <c r="AT76">
        <v>0</v>
      </c>
      <c r="AU76">
        <v>0</v>
      </c>
      <c r="AV76">
        <v>2.1254506334027572</v>
      </c>
      <c r="AW76">
        <v>12.21378774007855</v>
      </c>
      <c r="AX76">
        <v>0</v>
      </c>
      <c r="AY76">
        <v>8.2615293723893899</v>
      </c>
      <c r="AZ76">
        <v>0</v>
      </c>
    </row>
    <row r="77">
      <c r="A77" t="s">
        <v>303</v>
      </c>
      <c r="B77">
        <v>2019</v>
      </c>
      <c r="C77" t="s">
        <v>306</v>
      </c>
      <c r="D77">
        <v>157</v>
      </c>
      <c r="E77" t="s">
        <v>62</v>
      </c>
      <c r="F77" t="s">
        <v>176</v>
      </c>
      <c r="G77" t="s">
        <v>191</v>
      </c>
      <c r="H77">
        <v>0.86821774039609556</v>
      </c>
      <c r="I77">
        <v>0.89541726512743924</v>
      </c>
      <c r="J77">
        <v>0.090041100029254501</v>
      </c>
      <c r="K77">
        <v>0</v>
      </c>
      <c r="L77">
        <v>0</v>
      </c>
      <c r="M77">
        <v>1.480660753471031</v>
      </c>
      <c r="N77">
        <v>0.39188674771187521</v>
      </c>
      <c r="O77">
        <v>0</v>
      </c>
      <c r="P77">
        <v>0</v>
      </c>
      <c r="Q77">
        <v>0</v>
      </c>
      <c r="R77">
        <v>0.87622835785451636</v>
      </c>
      <c r="S77">
        <v>0.38384513461826347</v>
      </c>
      <c r="T77">
        <v>0.58579749460039998</v>
      </c>
      <c r="U77">
        <v>0</v>
      </c>
      <c r="V77">
        <v>0</v>
      </c>
      <c r="W77" t="s">
        <v>156</v>
      </c>
      <c r="X77" t="s">
        <v>157</v>
      </c>
      <c r="Y77" t="s">
        <v>158</v>
      </c>
      <c r="Z77" t="s">
        <v>159</v>
      </c>
      <c r="AA77" t="s">
        <v>160</v>
      </c>
      <c r="AB77">
        <v>0.37735404119834742</v>
      </c>
      <c r="AC77">
        <v>1.688755460161901</v>
      </c>
      <c r="AD77">
        <v>0.47128576689257018</v>
      </c>
      <c r="AE77">
        <v>0.23036620130925689</v>
      </c>
      <c r="AF77">
        <v>0.39493021747998208</v>
      </c>
      <c r="AG77">
        <v>22.982300262942779</v>
      </c>
      <c r="AH77">
        <v>23.70526833188956</v>
      </c>
      <c r="AI77">
        <v>2.380090554148937</v>
      </c>
      <c r="AJ77">
        <v>0</v>
      </c>
      <c r="AK77">
        <v>0</v>
      </c>
      <c r="AL77">
        <v>9.0565402219595814</v>
      </c>
      <c r="AM77">
        <v>2.380090554148937</v>
      </c>
      <c r="AN77">
        <v>0</v>
      </c>
      <c r="AO77">
        <v>0</v>
      </c>
      <c r="AP77">
        <v>0</v>
      </c>
      <c r="AQ77">
        <v>17.909568205275161</v>
      </c>
      <c r="AR77">
        <v>7.7885856447933586</v>
      </c>
      <c r="AS77">
        <v>11.93287452280423</v>
      </c>
      <c r="AT77">
        <v>0</v>
      </c>
      <c r="AU77">
        <v>0</v>
      </c>
      <c r="AV77">
        <v>2.715853587125745</v>
      </c>
      <c r="AW77">
        <v>15.88412734090485</v>
      </c>
      <c r="AX77">
        <v>0.7661926987696065</v>
      </c>
      <c r="AY77">
        <v>21.497820786635359</v>
      </c>
      <c r="AZ77">
        <v>8.2036647355457148</v>
      </c>
    </row>
    <row r="78">
      <c r="A78" t="s">
        <v>303</v>
      </c>
      <c r="B78">
        <v>2019</v>
      </c>
      <c r="C78" t="s">
        <v>306</v>
      </c>
      <c r="D78">
        <v>158</v>
      </c>
      <c r="E78" t="s">
        <v>62</v>
      </c>
      <c r="F78" t="s">
        <v>177</v>
      </c>
      <c r="G78" t="s">
        <v>191</v>
      </c>
      <c r="H78">
        <v>19.646869267316688</v>
      </c>
      <c r="I78">
        <v>2.9822371060336068</v>
      </c>
      <c r="J78">
        <v>1.2398944112905259</v>
      </c>
      <c r="K78">
        <v>0.16189358301817289</v>
      </c>
      <c r="L78">
        <v>0</v>
      </c>
      <c r="M78">
        <v>2.4781947551960899</v>
      </c>
      <c r="N78">
        <v>0.86096330936699872</v>
      </c>
      <c r="O78">
        <v>0</v>
      </c>
      <c r="P78">
        <v>0</v>
      </c>
      <c r="Q78">
        <v>0</v>
      </c>
      <c r="R78">
        <v>24.45936791976812</v>
      </c>
      <c r="S78">
        <v>3.6684480721630228</v>
      </c>
      <c r="T78">
        <v>1.255549333226293</v>
      </c>
      <c r="U78">
        <v>0.7768078146714944</v>
      </c>
      <c r="V78">
        <v>0</v>
      </c>
      <c r="W78" t="s">
        <v>156</v>
      </c>
      <c r="X78" t="s">
        <v>157</v>
      </c>
      <c r="Y78" t="s">
        <v>158</v>
      </c>
      <c r="Z78" t="s">
        <v>159</v>
      </c>
      <c r="AA78" t="s">
        <v>160</v>
      </c>
      <c r="AB78">
        <v>3.3222044497140621</v>
      </c>
      <c r="AC78">
        <v>21.22049108398296</v>
      </c>
      <c r="AD78">
        <v>26.356922790413861</v>
      </c>
      <c r="AE78">
        <v>1.4012092444279669</v>
      </c>
      <c r="AF78">
        <v>11.50426920080726</v>
      </c>
      <c r="AG78">
        <v>520.06567905679856</v>
      </c>
      <c r="AH78">
        <v>78.95171735133215</v>
      </c>
      <c r="AI78">
        <v>32.774599327371973</v>
      </c>
      <c r="AJ78">
        <v>4.296966384523853</v>
      </c>
      <c r="AK78">
        <v>0</v>
      </c>
      <c r="AL78">
        <v>15.15800998011782</v>
      </c>
      <c r="AM78">
        <v>5.2289868235090289</v>
      </c>
      <c r="AN78">
        <v>0</v>
      </c>
      <c r="AO78">
        <v>0</v>
      </c>
      <c r="AP78">
        <v>0</v>
      </c>
      <c r="AQ78">
        <v>499.93442244851269</v>
      </c>
      <c r="AR78">
        <v>74.436327093044596</v>
      </c>
      <c r="AS78">
        <v>25.5759247669709</v>
      </c>
      <c r="AT78">
        <v>15.75529100787152</v>
      </c>
      <c r="AU78">
        <v>0</v>
      </c>
      <c r="AV78">
        <v>23.910227231880938</v>
      </c>
      <c r="AW78">
        <v>199.5960875129939</v>
      </c>
      <c r="AX78">
        <v>42.849759578359347</v>
      </c>
      <c r="AY78">
        <v>130.7611318417774</v>
      </c>
      <c r="AZ78">
        <v>238.9717559550148</v>
      </c>
    </row>
    <row r="79">
      <c r="A79" t="s">
        <v>303</v>
      </c>
      <c r="B79">
        <v>2019</v>
      </c>
      <c r="C79" t="s">
        <v>306</v>
      </c>
      <c r="D79">
        <v>159</v>
      </c>
      <c r="E79" t="s">
        <v>62</v>
      </c>
      <c r="F79" t="s">
        <v>178</v>
      </c>
      <c r="G79" t="s">
        <v>191</v>
      </c>
      <c r="H79">
        <v>4.8253772908089587</v>
      </c>
      <c r="I79">
        <v>2.0073468716481528</v>
      </c>
      <c r="J79">
        <v>0.32249694851225941</v>
      </c>
      <c r="K79">
        <v>0</v>
      </c>
      <c r="L79">
        <v>0</v>
      </c>
      <c r="M79">
        <v>1.389025204625721</v>
      </c>
      <c r="N79">
        <v>0</v>
      </c>
      <c r="O79">
        <v>0</v>
      </c>
      <c r="P79">
        <v>0</v>
      </c>
      <c r="Q79">
        <v>0</v>
      </c>
      <c r="R79">
        <v>5.434875850164075</v>
      </c>
      <c r="S79">
        <v>2.5387887636951931</v>
      </c>
      <c r="T79">
        <v>0.82511434580931131</v>
      </c>
      <c r="U79">
        <v>0.0736736563568616</v>
      </c>
      <c r="V79">
        <v>0</v>
      </c>
      <c r="W79" t="s">
        <v>156</v>
      </c>
      <c r="X79" t="s">
        <v>157</v>
      </c>
      <c r="Y79" t="s">
        <v>158</v>
      </c>
      <c r="Z79" t="s">
        <v>159</v>
      </c>
      <c r="AA79" t="s">
        <v>160</v>
      </c>
      <c r="AB79">
        <v>4.5784658354260133</v>
      </c>
      <c r="AC79">
        <v>8.8314263863505591</v>
      </c>
      <c r="AD79">
        <v>3.6408120233568901</v>
      </c>
      <c r="AE79">
        <v>0.56833842963624615</v>
      </c>
      <c r="AF79">
        <v>0.69434042703859244</v>
      </c>
      <c r="AG79">
        <v>127.7309419279583</v>
      </c>
      <c r="AH79">
        <v>53.142482371976698</v>
      </c>
      <c r="AI79">
        <v>8.5246841791859396</v>
      </c>
      <c r="AJ79">
        <v>0</v>
      </c>
      <c r="AK79">
        <v>0</v>
      </c>
      <c r="AL79">
        <v>8.496046515394184</v>
      </c>
      <c r="AM79">
        <v>0</v>
      </c>
      <c r="AN79">
        <v>0</v>
      </c>
      <c r="AO79">
        <v>0</v>
      </c>
      <c r="AP79">
        <v>0</v>
      </c>
      <c r="AQ79">
        <v>111.0855165245376</v>
      </c>
      <c r="AR79">
        <v>51.514457099329952</v>
      </c>
      <c r="AS79">
        <v>16.80783213698211</v>
      </c>
      <c r="AT79">
        <v>1.49425620287709</v>
      </c>
      <c r="AU79">
        <v>0</v>
      </c>
      <c r="AV79">
        <v>32.951662113348178</v>
      </c>
      <c r="AW79">
        <v>83.06679364291783</v>
      </c>
      <c r="AX79">
        <v>5.9190490904948732</v>
      </c>
      <c r="AY79">
        <v>53.037457912828067</v>
      </c>
      <c r="AZ79">
        <v>14.42314571953202</v>
      </c>
    </row>
    <row r="80">
      <c r="A80" t="s">
        <v>303</v>
      </c>
      <c r="B80">
        <v>2019</v>
      </c>
      <c r="C80" t="s">
        <v>306</v>
      </c>
      <c r="D80">
        <v>160</v>
      </c>
      <c r="E80" t="s">
        <v>62</v>
      </c>
      <c r="F80" t="s">
        <v>179</v>
      </c>
      <c r="G80" t="s">
        <v>191</v>
      </c>
      <c r="H80">
        <v>2.9697240618741789</v>
      </c>
      <c r="I80">
        <v>0.26160542905624518</v>
      </c>
      <c r="J80">
        <v>0</v>
      </c>
      <c r="K80">
        <v>0</v>
      </c>
      <c r="L80">
        <v>0</v>
      </c>
      <c r="M80">
        <v>1.1322945294224791</v>
      </c>
      <c r="N80">
        <v>0</v>
      </c>
      <c r="O80">
        <v>0</v>
      </c>
      <c r="P80">
        <v>0</v>
      </c>
      <c r="Q80">
        <v>0</v>
      </c>
      <c r="R80">
        <v>3.4396905397276658</v>
      </c>
      <c r="S80">
        <v>0.40931587393743968</v>
      </c>
      <c r="T80">
        <v>0</v>
      </c>
      <c r="U80">
        <v>0</v>
      </c>
      <c r="V80">
        <v>0</v>
      </c>
      <c r="W80" t="s">
        <v>156</v>
      </c>
      <c r="X80" t="s">
        <v>157</v>
      </c>
      <c r="Y80" t="s">
        <v>158</v>
      </c>
      <c r="Z80" t="s">
        <v>159</v>
      </c>
      <c r="AA80" t="s">
        <v>160</v>
      </c>
      <c r="AB80">
        <v>0.53521578979396289</v>
      </c>
      <c r="AC80">
        <v>4.0374043519074583</v>
      </c>
      <c r="AD80">
        <v>0</v>
      </c>
      <c r="AE80">
        <v>0.46837891544025079</v>
      </c>
      <c r="AF80">
        <v>0</v>
      </c>
      <c r="AG80">
        <v>78.61056842370111</v>
      </c>
      <c r="AH80">
        <v>6.9257396907293032</v>
      </c>
      <c r="AI80">
        <v>0</v>
      </c>
      <c r="AJ80">
        <v>0</v>
      </c>
      <c r="AK80">
        <v>0</v>
      </c>
      <c r="AL80">
        <v>6.9257396907293032</v>
      </c>
      <c r="AM80">
        <v>0</v>
      </c>
      <c r="AN80">
        <v>0</v>
      </c>
      <c r="AO80">
        <v>0</v>
      </c>
      <c r="AP80">
        <v>0</v>
      </c>
      <c r="AQ80">
        <v>70.305157067880046</v>
      </c>
      <c r="AR80">
        <v>8.3054113558210663</v>
      </c>
      <c r="AS80">
        <v>0</v>
      </c>
      <c r="AT80">
        <v>0</v>
      </c>
      <c r="AU80">
        <v>0</v>
      </c>
      <c r="AV80">
        <v>3.851999883139555</v>
      </c>
      <c r="AW80">
        <v>37.97509252539929</v>
      </c>
      <c r="AX80">
        <v>0</v>
      </c>
      <c r="AY80">
        <v>43.709215705891573</v>
      </c>
      <c r="AZ80">
        <v>0</v>
      </c>
    </row>
    <row r="81">
      <c r="A81" t="s">
        <v>303</v>
      </c>
      <c r="B81">
        <v>2019</v>
      </c>
      <c r="C81" t="s">
        <v>306</v>
      </c>
      <c r="D81">
        <v>161</v>
      </c>
      <c r="E81" t="s">
        <v>62</v>
      </c>
      <c r="F81" t="s">
        <v>180</v>
      </c>
      <c r="G81" t="s">
        <v>191</v>
      </c>
      <c r="H81">
        <v>0.72823642503041763</v>
      </c>
      <c r="I81">
        <v>0.1000111150629337</v>
      </c>
      <c r="J81">
        <v>0</v>
      </c>
      <c r="K81">
        <v>0</v>
      </c>
      <c r="L81">
        <v>0</v>
      </c>
      <c r="M81">
        <v>0.43287342650237898</v>
      </c>
      <c r="N81">
        <v>0</v>
      </c>
      <c r="O81">
        <v>0</v>
      </c>
      <c r="P81">
        <v>0</v>
      </c>
      <c r="Q81">
        <v>0</v>
      </c>
      <c r="R81">
        <v>0.94312536603430097</v>
      </c>
      <c r="S81">
        <v>0</v>
      </c>
      <c r="T81">
        <v>0</v>
      </c>
      <c r="U81">
        <v>0</v>
      </c>
      <c r="V81">
        <v>0</v>
      </c>
      <c r="W81" t="s">
        <v>156</v>
      </c>
      <c r="X81" t="s">
        <v>157</v>
      </c>
      <c r="Y81" t="s">
        <v>158</v>
      </c>
      <c r="Z81" t="s">
        <v>159</v>
      </c>
      <c r="AA81" t="s">
        <v>160</v>
      </c>
      <c r="AB81">
        <v>0</v>
      </c>
      <c r="AC81">
        <v>0</v>
      </c>
      <c r="AD81">
        <v>0</v>
      </c>
      <c r="AE81">
        <v>0.2349394276240595</v>
      </c>
      <c r="AF81">
        <v>0</v>
      </c>
      <c r="AG81">
        <v>19.27690186890857</v>
      </c>
      <c r="AH81">
        <v>2.6476933280942538</v>
      </c>
      <c r="AI81">
        <v>0</v>
      </c>
      <c r="AJ81">
        <v>0</v>
      </c>
      <c r="AK81">
        <v>0</v>
      </c>
      <c r="AL81">
        <v>2.6476933280942538</v>
      </c>
      <c r="AM81">
        <v>0</v>
      </c>
      <c r="AN81">
        <v>0</v>
      </c>
      <c r="AO81">
        <v>0</v>
      </c>
      <c r="AP81">
        <v>0</v>
      </c>
      <c r="AQ81">
        <v>19.27690186890857</v>
      </c>
      <c r="AR81">
        <v>0</v>
      </c>
      <c r="AS81">
        <v>0</v>
      </c>
      <c r="AT81">
        <v>0</v>
      </c>
      <c r="AU81">
        <v>0</v>
      </c>
      <c r="AV81">
        <v>0</v>
      </c>
      <c r="AW81">
        <v>0</v>
      </c>
      <c r="AX81">
        <v>0</v>
      </c>
      <c r="AY81">
        <v>21.92459519700283</v>
      </c>
      <c r="AZ81">
        <v>0</v>
      </c>
    </row>
    <row r="82">
      <c r="A82" t="s">
        <v>303</v>
      </c>
      <c r="B82">
        <v>2019</v>
      </c>
      <c r="C82" t="s">
        <v>306</v>
      </c>
      <c r="D82">
        <v>162</v>
      </c>
      <c r="E82" t="s">
        <v>62</v>
      </c>
      <c r="F82" t="s">
        <v>181</v>
      </c>
      <c r="G82" t="s">
        <v>191</v>
      </c>
      <c r="H82">
        <v>0.10257410889399381</v>
      </c>
      <c r="I82">
        <v>0.12710772259229991</v>
      </c>
      <c r="J82">
        <v>0</v>
      </c>
      <c r="K82">
        <v>0</v>
      </c>
      <c r="L82">
        <v>0</v>
      </c>
      <c r="M82">
        <v>0.55015440412617622</v>
      </c>
      <c r="N82">
        <v>0</v>
      </c>
      <c r="O82">
        <v>0</v>
      </c>
      <c r="P82">
        <v>0</v>
      </c>
      <c r="Q82">
        <v>0</v>
      </c>
      <c r="R82">
        <v>0.13284180888404401</v>
      </c>
      <c r="S82">
        <v>0</v>
      </c>
      <c r="T82">
        <v>0</v>
      </c>
      <c r="U82">
        <v>0</v>
      </c>
      <c r="V82">
        <v>0</v>
      </c>
      <c r="W82" t="s">
        <v>156</v>
      </c>
      <c r="X82" t="s">
        <v>157</v>
      </c>
      <c r="Y82" t="s">
        <v>158</v>
      </c>
      <c r="Z82" t="s">
        <v>159</v>
      </c>
      <c r="AA82" t="s">
        <v>160</v>
      </c>
      <c r="AB82">
        <v>0.37726389450909792</v>
      </c>
      <c r="AC82">
        <v>0</v>
      </c>
      <c r="AD82">
        <v>0</v>
      </c>
      <c r="AE82">
        <v>0.036059165506921301</v>
      </c>
      <c r="AF82">
        <v>0</v>
      </c>
      <c r="AG82">
        <v>2.7152047926711051</v>
      </c>
      <c r="AH82">
        <v>3.365048663292205</v>
      </c>
      <c r="AI82">
        <v>0</v>
      </c>
      <c r="AJ82">
        <v>0</v>
      </c>
      <c r="AK82">
        <v>0</v>
      </c>
      <c r="AL82">
        <v>3.365048663292205</v>
      </c>
      <c r="AM82">
        <v>0</v>
      </c>
      <c r="AN82">
        <v>0</v>
      </c>
      <c r="AO82">
        <v>0</v>
      </c>
      <c r="AP82">
        <v>0</v>
      </c>
      <c r="AQ82">
        <v>2.7152047926711051</v>
      </c>
      <c r="AR82">
        <v>0</v>
      </c>
      <c r="AS82">
        <v>0</v>
      </c>
      <c r="AT82">
        <v>0</v>
      </c>
      <c r="AU82">
        <v>0</v>
      </c>
      <c r="AV82">
        <v>2.7152047926711051</v>
      </c>
      <c r="AW82">
        <v>0</v>
      </c>
      <c r="AX82">
        <v>0</v>
      </c>
      <c r="AY82">
        <v>3.365048663292205</v>
      </c>
      <c r="AZ82">
        <v>0</v>
      </c>
    </row>
    <row r="83">
      <c r="A83" t="s">
        <v>303</v>
      </c>
      <c r="B83">
        <v>2019</v>
      </c>
      <c r="C83" t="s">
        <v>306</v>
      </c>
      <c r="D83">
        <v>163</v>
      </c>
      <c r="E83" t="s">
        <v>62</v>
      </c>
      <c r="F83" t="s">
        <v>182</v>
      </c>
      <c r="G83" t="s">
        <v>191</v>
      </c>
      <c r="H83">
        <v>1.205259969183746</v>
      </c>
      <c r="I83">
        <v>0.52765340518570458</v>
      </c>
      <c r="J83">
        <v>0.47966446323598588</v>
      </c>
      <c r="K83">
        <v>0</v>
      </c>
      <c r="L83">
        <v>0</v>
      </c>
      <c r="M83">
        <v>0.26257369287840232</v>
      </c>
      <c r="N83">
        <v>0</v>
      </c>
      <c r="O83">
        <v>0</v>
      </c>
      <c r="P83">
        <v>0</v>
      </c>
      <c r="Q83">
        <v>0</v>
      </c>
      <c r="R83">
        <v>1.0589911257242091</v>
      </c>
      <c r="S83">
        <v>1.1148783724060729</v>
      </c>
      <c r="T83">
        <v>0.62243308444113554</v>
      </c>
      <c r="U83">
        <v>0</v>
      </c>
      <c r="V83">
        <v>0</v>
      </c>
      <c r="W83" t="s">
        <v>156</v>
      </c>
      <c r="X83" t="s">
        <v>157</v>
      </c>
      <c r="Y83" t="s">
        <v>158</v>
      </c>
      <c r="Z83" t="s">
        <v>159</v>
      </c>
      <c r="AA83" t="s">
        <v>160</v>
      </c>
      <c r="AB83">
        <v>0</v>
      </c>
      <c r="AC83">
        <v>0</v>
      </c>
      <c r="AD83">
        <v>0</v>
      </c>
      <c r="AE83">
        <v>0.53088616774497677</v>
      </c>
      <c r="AF83">
        <v>0.43374154526407521</v>
      </c>
      <c r="AG83">
        <v>31.904031924121892</v>
      </c>
      <c r="AH83">
        <v>13.96909133127131</v>
      </c>
      <c r="AI83">
        <v>12.6791527173476</v>
      </c>
      <c r="AJ83">
        <v>0</v>
      </c>
      <c r="AK83">
        <v>0</v>
      </c>
      <c r="AL83">
        <v>1.606045952934916</v>
      </c>
      <c r="AM83">
        <v>0</v>
      </c>
      <c r="AN83">
        <v>0</v>
      </c>
      <c r="AO83">
        <v>0</v>
      </c>
      <c r="AP83">
        <v>0</v>
      </c>
      <c r="AQ83">
        <v>21.645126666954852</v>
      </c>
      <c r="AR83">
        <v>22.621950635503431</v>
      </c>
      <c r="AS83">
        <v>12.6791527173476</v>
      </c>
      <c r="AT83">
        <v>0</v>
      </c>
      <c r="AU83">
        <v>0</v>
      </c>
      <c r="AV83">
        <v>0</v>
      </c>
      <c r="AW83">
        <v>0</v>
      </c>
      <c r="AX83">
        <v>0</v>
      </c>
      <c r="AY83">
        <v>49.542405211447743</v>
      </c>
      <c r="AZ83">
        <v>9.0098707612930582</v>
      </c>
    </row>
    <row r="84">
      <c r="A84" t="s">
        <v>303</v>
      </c>
      <c r="B84">
        <v>2019</v>
      </c>
      <c r="C84" t="s">
        <v>306</v>
      </c>
      <c r="D84">
        <v>222</v>
      </c>
      <c r="E84" t="s">
        <v>36</v>
      </c>
      <c r="F84" t="s">
        <v>15</v>
      </c>
      <c r="G84" t="s">
        <v>339</v>
      </c>
      <c r="H84">
        <v>42.596680738717723</v>
      </c>
      <c r="I84">
        <v>61.84512288194847</v>
      </c>
      <c r="J84">
        <v>72.217887879740118</v>
      </c>
      <c r="K84">
        <v>82.84564862938646</v>
      </c>
      <c r="L84">
        <v>90.083075291135174</v>
      </c>
      <c r="M84">
        <v>48.880188804359889</v>
      </c>
      <c r="N84">
        <v>82.27715296963764</v>
      </c>
      <c r="O84">
        <v>87.739891915579548</v>
      </c>
      <c r="P84">
        <v>87.844930007996652</v>
      </c>
      <c r="Q84">
        <v>95.570453637568747</v>
      </c>
      <c r="R84">
        <v>41.589410068723559</v>
      </c>
      <c r="S84">
        <v>59.283288735300012</v>
      </c>
      <c r="T84">
        <v>68.231696039808909</v>
      </c>
      <c r="U84">
        <v>77.600744640097247</v>
      </c>
      <c r="V84">
        <v>86.668498552584779</v>
      </c>
      <c r="W84" t="s">
        <v>156</v>
      </c>
      <c r="X84" t="s">
        <v>157</v>
      </c>
      <c r="Y84" t="s">
        <v>158</v>
      </c>
      <c r="Z84" t="s">
        <v>159</v>
      </c>
      <c r="AA84" t="s">
        <v>160</v>
      </c>
      <c r="AB84">
        <v>55.132246602873003</v>
      </c>
      <c r="AC84">
        <v>49.641194977547613</v>
      </c>
      <c r="AD84">
        <v>47.389259484384183</v>
      </c>
      <c r="AE84">
        <v>74.017835581578623</v>
      </c>
      <c r="AF84">
        <v>68.119257686781793</v>
      </c>
      <c r="AG84">
        <v>1095.7857362149789</v>
      </c>
      <c r="AH84">
        <v>1597.689732087493</v>
      </c>
      <c r="AI84">
        <v>1858.7802527839449</v>
      </c>
      <c r="AJ84">
        <v>2156.7215733117509</v>
      </c>
      <c r="AK84">
        <v>2307.8968276646201</v>
      </c>
      <c r="AL84">
        <v>287.97505928584769</v>
      </c>
      <c r="AM84">
        <v>491.86992535416141</v>
      </c>
      <c r="AN84">
        <v>531.55493887081855</v>
      </c>
      <c r="AO84">
        <v>532.31342498122194</v>
      </c>
      <c r="AP84">
        <v>568.61920700346479</v>
      </c>
      <c r="AQ84">
        <v>819.03665619591163</v>
      </c>
      <c r="AR84">
        <v>1178.3025426236429</v>
      </c>
      <c r="AS84">
        <v>1352.859277663616</v>
      </c>
      <c r="AT84">
        <v>1532.5162736398349</v>
      </c>
      <c r="AU84">
        <v>1721.8268164442679</v>
      </c>
      <c r="AV84">
        <v>394.24929437273749</v>
      </c>
      <c r="AW84">
        <v>466.21686884077047</v>
      </c>
      <c r="AX84">
        <v>75.327027958713416</v>
      </c>
      <c r="AY84">
        <v>6679.3723958351311</v>
      </c>
      <c r="AZ84">
        <v>1401.708535055443</v>
      </c>
    </row>
    <row r="85">
      <c r="A85" t="s">
        <v>303</v>
      </c>
      <c r="B85">
        <v>2019</v>
      </c>
      <c r="C85" t="s">
        <v>306</v>
      </c>
      <c r="D85">
        <v>223</v>
      </c>
      <c r="E85" t="s">
        <v>36</v>
      </c>
      <c r="F85" t="s">
        <v>16</v>
      </c>
      <c r="G85" t="s">
        <v>340</v>
      </c>
      <c r="H85">
        <v>50.932603365933829</v>
      </c>
      <c r="I85">
        <v>34.081313587880281</v>
      </c>
      <c r="J85">
        <v>27.290592697720321</v>
      </c>
      <c r="K85">
        <v>16.143805271260671</v>
      </c>
      <c r="L85">
        <v>8.3933261378076622</v>
      </c>
      <c r="M85">
        <v>37.013010785337258</v>
      </c>
      <c r="N85">
        <v>15.88019912694363</v>
      </c>
      <c r="O85">
        <v>10.971196152542641</v>
      </c>
      <c r="P85">
        <v>11.199970414354951</v>
      </c>
      <c r="Q85">
        <v>1.1416761285930701</v>
      </c>
      <c r="R85">
        <v>52.139575697498373</v>
      </c>
      <c r="S85">
        <v>37.706319838731588</v>
      </c>
      <c r="T85">
        <v>31.117062780825101</v>
      </c>
      <c r="U85">
        <v>21.76766283325253</v>
      </c>
      <c r="V85">
        <v>12.642690298770731</v>
      </c>
      <c r="W85" t="s">
        <v>156</v>
      </c>
      <c r="X85" t="s">
        <v>157</v>
      </c>
      <c r="Y85" t="s">
        <v>158</v>
      </c>
      <c r="Z85" t="s">
        <v>159</v>
      </c>
      <c r="AA85" t="s">
        <v>160</v>
      </c>
      <c r="AB85">
        <v>42.79333078139355</v>
      </c>
      <c r="AC85">
        <v>43.300990918405077</v>
      </c>
      <c r="AD85">
        <v>40.463039868882241</v>
      </c>
      <c r="AE85">
        <v>23.606541557340211</v>
      </c>
      <c r="AF85">
        <v>30.18565977718788</v>
      </c>
      <c r="AG85">
        <v>1310.2246303890149</v>
      </c>
      <c r="AH85">
        <v>880.44719192083153</v>
      </c>
      <c r="AI85">
        <v>702.41897516810616</v>
      </c>
      <c r="AJ85">
        <v>420.27183901510972</v>
      </c>
      <c r="AK85">
        <v>215.03407498463901</v>
      </c>
      <c r="AL85">
        <v>218.06020467548811</v>
      </c>
      <c r="AM85">
        <v>94.935131774205118</v>
      </c>
      <c r="AN85">
        <v>66.466841625651014</v>
      </c>
      <c r="AO85">
        <v>67.868397304328397</v>
      </c>
      <c r="AP85">
        <v>6.7926744112490507</v>
      </c>
      <c r="AQ85">
        <v>1026.8052291241199</v>
      </c>
      <c r="AR85">
        <v>749.44311435445707</v>
      </c>
      <c r="AS85">
        <v>616.97142999522532</v>
      </c>
      <c r="AT85">
        <v>429.88372967013191</v>
      </c>
      <c r="AU85">
        <v>251.1699585428438</v>
      </c>
      <c r="AV85">
        <v>306.01402090413592</v>
      </c>
      <c r="AW85">
        <v>406.67136262155248</v>
      </c>
      <c r="AX85">
        <v>64.317538798051899</v>
      </c>
      <c r="AY85">
        <v>2130.255239163941</v>
      </c>
      <c r="AZ85">
        <v>621.13854999001796</v>
      </c>
    </row>
    <row r="86">
      <c r="A86" t="s">
        <v>303</v>
      </c>
      <c r="B86">
        <v>2019</v>
      </c>
      <c r="C86" t="s">
        <v>306</v>
      </c>
      <c r="D86">
        <v>224</v>
      </c>
      <c r="E86" t="s">
        <v>36</v>
      </c>
      <c r="F86" t="s">
        <v>20</v>
      </c>
      <c r="G86" t="s">
        <v>341</v>
      </c>
      <c r="H86">
        <v>6.4707158953484489</v>
      </c>
      <c r="I86">
        <v>4.0735635301713984</v>
      </c>
      <c r="J86">
        <v>0.49151942253951281</v>
      </c>
      <c r="K86">
        <v>1.010546099352899</v>
      </c>
      <c r="L86">
        <v>1.523598571057184</v>
      </c>
      <c r="M86">
        <v>14.106800410302871</v>
      </c>
      <c r="N86">
        <v>1.842647903418742</v>
      </c>
      <c r="O86">
        <v>1.288911931877833</v>
      </c>
      <c r="P86">
        <v>0.95509957764838194</v>
      </c>
      <c r="Q86">
        <v>3.2878702338381691</v>
      </c>
      <c r="R86">
        <v>6.2710142337779899</v>
      </c>
      <c r="S86">
        <v>3.0103914259684448</v>
      </c>
      <c r="T86">
        <v>0.65124117936599069</v>
      </c>
      <c r="U86">
        <v>0.63159252665018839</v>
      </c>
      <c r="V86">
        <v>0.68881114864442261</v>
      </c>
      <c r="W86" t="s">
        <v>156</v>
      </c>
      <c r="X86" t="s">
        <v>157</v>
      </c>
      <c r="Y86" t="s">
        <v>158</v>
      </c>
      <c r="Z86" t="s">
        <v>159</v>
      </c>
      <c r="AA86" t="s">
        <v>160</v>
      </c>
      <c r="AB86">
        <v>2.0744226157334378</v>
      </c>
      <c r="AC86">
        <v>7.057814104047333</v>
      </c>
      <c r="AD86">
        <v>12.14770064673362</v>
      </c>
      <c r="AE86">
        <v>2.375622861081117</v>
      </c>
      <c r="AF86">
        <v>1.6950825360303099</v>
      </c>
      <c r="AG86">
        <v>166.45705858432129</v>
      </c>
      <c r="AH86">
        <v>105.23530913802389</v>
      </c>
      <c r="AI86">
        <v>12.65097364793635</v>
      </c>
      <c r="AJ86">
        <v>26.307556393823099</v>
      </c>
      <c r="AK86">
        <v>39.034061586075232</v>
      </c>
      <c r="AL86">
        <v>83.109472034777426</v>
      </c>
      <c r="AM86">
        <v>11.01573224152569</v>
      </c>
      <c r="AN86">
        <v>7.8086203231068163</v>
      </c>
      <c r="AO86">
        <v>5.7876115027907389</v>
      </c>
      <c r="AP86">
        <v>19.561968097224121</v>
      </c>
      <c r="AQ86">
        <v>123.4975567218506</v>
      </c>
      <c r="AR86">
        <v>59.833925330105622</v>
      </c>
      <c r="AS86">
        <v>12.912439857684991</v>
      </c>
      <c r="AT86">
        <v>12.473151255053491</v>
      </c>
      <c r="AU86">
        <v>13.684481986060369</v>
      </c>
      <c r="AV86">
        <v>14.83414340748338</v>
      </c>
      <c r="AW86">
        <v>66.285108445464189</v>
      </c>
      <c r="AX86">
        <v>19.309231589746911</v>
      </c>
      <c r="AY86">
        <v>214.37630047600581</v>
      </c>
      <c r="AZ86">
        <v>34.88017543147955</v>
      </c>
    </row>
    <row r="87">
      <c r="A87" t="s">
        <v>303</v>
      </c>
      <c r="B87">
        <v>2019</v>
      </c>
      <c r="C87" t="s">
        <v>306</v>
      </c>
      <c r="D87">
        <v>225</v>
      </c>
      <c r="E87" t="s">
        <v>70</v>
      </c>
      <c r="F87" t="s">
        <v>71</v>
      </c>
      <c r="G87" t="s">
        <v>191</v>
      </c>
      <c r="H87">
        <v>75.789554185784908</v>
      </c>
      <c r="I87">
        <v>85.704185112030046</v>
      </c>
      <c r="J87">
        <v>93.00267243598843</v>
      </c>
      <c r="K87">
        <v>95.614765588740241</v>
      </c>
      <c r="L87">
        <v>99.3858440236245</v>
      </c>
      <c r="M87">
        <v>88.802301710693783</v>
      </c>
      <c r="N87">
        <v>93.883884511102423</v>
      </c>
      <c r="O87">
        <v>97.947031328813097</v>
      </c>
      <c r="P87">
        <v>98.319639774548122</v>
      </c>
      <c r="Q87">
        <v>100</v>
      </c>
      <c r="R87">
        <v>73.230377136392903</v>
      </c>
      <c r="S87">
        <v>84.216670125760629</v>
      </c>
      <c r="T87">
        <v>92.302819509457834</v>
      </c>
      <c r="U87">
        <v>93.947952860244271</v>
      </c>
      <c r="V87">
        <v>96.984768369077628</v>
      </c>
      <c r="W87" t="s">
        <v>156</v>
      </c>
      <c r="X87" t="s">
        <v>157</v>
      </c>
      <c r="Y87" t="s">
        <v>158</v>
      </c>
      <c r="Z87" t="s">
        <v>159</v>
      </c>
      <c r="AA87" t="s">
        <v>160</v>
      </c>
      <c r="AB87">
        <v>87.824032911981448</v>
      </c>
      <c r="AC87">
        <v>66.242250386729651</v>
      </c>
      <c r="AD87">
        <v>77.862711670938594</v>
      </c>
      <c r="AE87">
        <v>92.630432120796613</v>
      </c>
      <c r="AF87">
        <v>90.737618076579949</v>
      </c>
      <c r="AG87">
        <v>1899.896172244021</v>
      </c>
      <c r="AH87">
        <v>2149.9806860722988</v>
      </c>
      <c r="AI87">
        <v>2411.6287109568011</v>
      </c>
      <c r="AJ87">
        <v>2469.7477504599829</v>
      </c>
      <c r="AK87">
        <v>2510.4187247519999</v>
      </c>
      <c r="AL87">
        <v>460.79559549953137</v>
      </c>
      <c r="AM87">
        <v>556.57262299692843</v>
      </c>
      <c r="AN87">
        <v>585.7445806960028</v>
      </c>
      <c r="AO87">
        <v>593.04716206848354</v>
      </c>
      <c r="AP87">
        <v>575.411881414714</v>
      </c>
      <c r="AQ87">
        <v>1417.041475610155</v>
      </c>
      <c r="AR87">
        <v>1645.813285503456</v>
      </c>
      <c r="AS87">
        <v>1850.1044585061279</v>
      </c>
      <c r="AT87">
        <v>1843.6346300390801</v>
      </c>
      <c r="AU87">
        <v>1913.5063521506229</v>
      </c>
      <c r="AV87">
        <v>622.59155974341786</v>
      </c>
      <c r="AW87">
        <v>610.46882018227654</v>
      </c>
      <c r="AX87">
        <v>118.90788491404351</v>
      </c>
      <c r="AY87">
        <v>8232.8907451698451</v>
      </c>
      <c r="AZ87">
        <v>1856.813034475527</v>
      </c>
    </row>
    <row r="88">
      <c r="A88" t="s">
        <v>303</v>
      </c>
      <c r="B88">
        <v>2019</v>
      </c>
      <c r="C88" t="s">
        <v>306</v>
      </c>
      <c r="D88">
        <v>226</v>
      </c>
      <c r="E88" t="s">
        <v>70</v>
      </c>
      <c r="F88" t="s">
        <v>72</v>
      </c>
      <c r="G88" t="s">
        <v>191</v>
      </c>
      <c r="H88">
        <v>24.21044581421512</v>
      </c>
      <c r="I88">
        <v>14.295814887969989</v>
      </c>
      <c r="J88">
        <v>6.9973275640116084</v>
      </c>
      <c r="K88">
        <v>4.3852344112597557</v>
      </c>
      <c r="L88">
        <v>0.61415597637548736</v>
      </c>
      <c r="M88">
        <v>11.19769828930624</v>
      </c>
      <c r="N88">
        <v>6.1161154888975799</v>
      </c>
      <c r="O88">
        <v>2.0529686711868731</v>
      </c>
      <c r="P88">
        <v>1.6803602254518679</v>
      </c>
      <c r="Q88">
        <v>0</v>
      </c>
      <c r="R88">
        <v>26.769622863607061</v>
      </c>
      <c r="S88">
        <v>15.783329874239399</v>
      </c>
      <c r="T88">
        <v>7.6971804905421406</v>
      </c>
      <c r="U88">
        <v>6.0520471397556896</v>
      </c>
      <c r="V88">
        <v>3.015231630922369</v>
      </c>
      <c r="W88" t="s">
        <v>156</v>
      </c>
      <c r="X88" t="s">
        <v>157</v>
      </c>
      <c r="Y88" t="s">
        <v>158</v>
      </c>
      <c r="Z88" t="s">
        <v>159</v>
      </c>
      <c r="AA88" t="s">
        <v>160</v>
      </c>
      <c r="AB88">
        <v>12.175967088018529</v>
      </c>
      <c r="AC88">
        <v>33.757749613270349</v>
      </c>
      <c r="AD88">
        <v>22.137288329061491</v>
      </c>
      <c r="AE88">
        <v>7.3695678792033199</v>
      </c>
      <c r="AF88">
        <v>9.2623819234200635</v>
      </c>
      <c r="AG88">
        <v>606.90861458287679</v>
      </c>
      <c r="AH88">
        <v>358.62572942760562</v>
      </c>
      <c r="AI88">
        <v>181.4459263517879</v>
      </c>
      <c r="AJ88">
        <v>113.27144668253941</v>
      </c>
      <c r="AK88">
        <v>15.51316163944716</v>
      </c>
      <c r="AL88">
        <v>58.10491340928376</v>
      </c>
      <c r="AM88">
        <v>36.258218947100687</v>
      </c>
      <c r="AN88">
        <v>12.277199800466439</v>
      </c>
      <c r="AO88">
        <v>10.135643959254599</v>
      </c>
      <c r="AP88">
        <v>0</v>
      </c>
      <c r="AQ88">
        <v>518.00451353023811</v>
      </c>
      <c r="AR88">
        <v>308.44741258133638</v>
      </c>
      <c r="AS88">
        <v>154.28118034920081</v>
      </c>
      <c r="AT88">
        <v>118.7653732708864</v>
      </c>
      <c r="AU88">
        <v>59.490422836489671</v>
      </c>
      <c r="AV88">
        <v>86.316399843667227</v>
      </c>
      <c r="AW88">
        <v>311.10135084647243</v>
      </c>
      <c r="AX88">
        <v>33.806915742487767</v>
      </c>
      <c r="AY88">
        <v>654.9990731930551</v>
      </c>
      <c r="AZ88">
        <v>189.54113905857469</v>
      </c>
    </row>
    <row r="89">
      <c r="A89" t="s">
        <v>303</v>
      </c>
      <c r="B89">
        <v>2019</v>
      </c>
      <c r="C89" t="s">
        <v>306</v>
      </c>
      <c r="D89">
        <v>227</v>
      </c>
      <c r="E89" t="s">
        <v>95</v>
      </c>
      <c r="F89" t="s">
        <v>61</v>
      </c>
      <c r="G89" t="s">
        <v>191</v>
      </c>
      <c r="H89">
        <v>43.93928848220262</v>
      </c>
      <c r="I89">
        <v>63.688337963893517</v>
      </c>
      <c r="J89">
        <v>72.574606164872037</v>
      </c>
      <c r="K89">
        <v>83.496149610410725</v>
      </c>
      <c r="L89">
        <v>91.368133879559494</v>
      </c>
      <c r="M89">
        <v>55.497162623992089</v>
      </c>
      <c r="N89">
        <v>82.96969228881656</v>
      </c>
      <c r="O89">
        <v>88.88554835402968</v>
      </c>
      <c r="P89">
        <v>88.250762399341781</v>
      </c>
      <c r="Q89">
        <v>98.819510922411141</v>
      </c>
      <c r="R89">
        <v>42.61145567873249</v>
      </c>
      <c r="S89">
        <v>60.29403056503152</v>
      </c>
      <c r="T89">
        <v>68.585665992078162</v>
      </c>
      <c r="U89">
        <v>78.093980383966041</v>
      </c>
      <c r="V89">
        <v>87.269621434404755</v>
      </c>
      <c r="W89" t="s">
        <v>156</v>
      </c>
      <c r="X89" t="s">
        <v>157</v>
      </c>
      <c r="Y89" t="s">
        <v>158</v>
      </c>
      <c r="Z89" t="s">
        <v>159</v>
      </c>
      <c r="AA89" t="s">
        <v>160</v>
      </c>
      <c r="AB89">
        <v>55.780850456582797</v>
      </c>
      <c r="AC89">
        <v>50.589405288620902</v>
      </c>
      <c r="AD89">
        <v>49.325296326798387</v>
      </c>
      <c r="AE89">
        <v>75.447739476597448</v>
      </c>
      <c r="AF89">
        <v>68.759280104411872</v>
      </c>
      <c r="AG89">
        <v>1095.7857362149789</v>
      </c>
      <c r="AH89">
        <v>1597.689732087493</v>
      </c>
      <c r="AI89">
        <v>1858.7802527839449</v>
      </c>
      <c r="AJ89">
        <v>2156.7215733117509</v>
      </c>
      <c r="AK89">
        <v>2307.8968276646201</v>
      </c>
      <c r="AL89">
        <v>287.97505928584769</v>
      </c>
      <c r="AM89">
        <v>491.86992535416141</v>
      </c>
      <c r="AN89">
        <v>531.55493887081855</v>
      </c>
      <c r="AO89">
        <v>532.31342498122194</v>
      </c>
      <c r="AP89">
        <v>568.61920700346479</v>
      </c>
      <c r="AQ89">
        <v>819.03665619591163</v>
      </c>
      <c r="AR89">
        <v>1178.3025426236429</v>
      </c>
      <c r="AS89">
        <v>1352.859277663616</v>
      </c>
      <c r="AT89">
        <v>1532.5162736398349</v>
      </c>
      <c r="AU89">
        <v>1721.8268164442679</v>
      </c>
      <c r="AV89">
        <v>394.24929437273749</v>
      </c>
      <c r="AW89">
        <v>466.21686884077047</v>
      </c>
      <c r="AX89">
        <v>75.327027958713416</v>
      </c>
      <c r="AY89">
        <v>6679.3723958351311</v>
      </c>
      <c r="AZ89">
        <v>1401.708535055443</v>
      </c>
    </row>
    <row r="90">
      <c r="A90" t="s">
        <v>303</v>
      </c>
      <c r="B90">
        <v>2019</v>
      </c>
      <c r="C90" t="s">
        <v>306</v>
      </c>
      <c r="D90">
        <v>228</v>
      </c>
      <c r="E90" t="s">
        <v>95</v>
      </c>
      <c r="F90" t="s">
        <v>92</v>
      </c>
      <c r="G90" t="s">
        <v>191</v>
      </c>
      <c r="H90">
        <v>50.224039256180262</v>
      </c>
      <c r="I90">
        <v>33.340154841377803</v>
      </c>
      <c r="J90">
        <v>24.452976389985999</v>
      </c>
      <c r="K90">
        <v>15.80469084487892</v>
      </c>
      <c r="L90">
        <v>8.0931370189163889</v>
      </c>
      <c r="M90">
        <v>39.416049358450927</v>
      </c>
      <c r="N90">
        <v>14.104570288955481</v>
      </c>
      <c r="O90">
        <v>11.114451645970339</v>
      </c>
      <c r="P90">
        <v>9.4932167027346424</v>
      </c>
      <c r="Q90">
        <v>1.180489077588823</v>
      </c>
      <c r="R90">
        <v>51.314360757073217</v>
      </c>
      <c r="S90">
        <v>36.123269048433627</v>
      </c>
      <c r="T90">
        <v>29.55946215313088</v>
      </c>
      <c r="U90">
        <v>19.539688843604349</v>
      </c>
      <c r="V90">
        <v>12.69190462982637</v>
      </c>
      <c r="W90" t="s">
        <v>156</v>
      </c>
      <c r="X90" t="s">
        <v>157</v>
      </c>
      <c r="Y90" t="s">
        <v>158</v>
      </c>
      <c r="Z90" t="s">
        <v>159</v>
      </c>
      <c r="AA90" t="s">
        <v>160</v>
      </c>
      <c r="AB90">
        <v>38.996107984744278</v>
      </c>
      <c r="AC90">
        <v>41.354371986919467</v>
      </c>
      <c r="AD90">
        <v>40.733771276158073</v>
      </c>
      <c r="AE90">
        <v>22.69980561807823</v>
      </c>
      <c r="AF90">
        <v>29.398209855636669</v>
      </c>
      <c r="AG90">
        <v>1252.5188216080239</v>
      </c>
      <c r="AH90">
        <v>836.37326328840538</v>
      </c>
      <c r="AI90">
        <v>626.28944251161886</v>
      </c>
      <c r="AJ90">
        <v>408.23819857224919</v>
      </c>
      <c r="AK90">
        <v>204.42712857015931</v>
      </c>
      <c r="AL90">
        <v>204.5300807127517</v>
      </c>
      <c r="AM90">
        <v>83.616242796602165</v>
      </c>
      <c r="AN90">
        <v>66.466841625651014</v>
      </c>
      <c r="AO90">
        <v>57.261450889848739</v>
      </c>
      <c r="AP90">
        <v>6.7926744112490507</v>
      </c>
      <c r="AQ90">
        <v>986.3155759374921</v>
      </c>
      <c r="AR90">
        <v>705.94284987696676</v>
      </c>
      <c r="AS90">
        <v>583.06341475533088</v>
      </c>
      <c r="AT90">
        <v>383.44685451364899</v>
      </c>
      <c r="AU90">
        <v>250.41086903091431</v>
      </c>
      <c r="AV90">
        <v>275.61767040886292</v>
      </c>
      <c r="AW90">
        <v>381.10955664771882</v>
      </c>
      <c r="AX90">
        <v>62.20649760427213</v>
      </c>
      <c r="AY90">
        <v>2009.608983490418</v>
      </c>
      <c r="AZ90">
        <v>599.30414639918411</v>
      </c>
    </row>
    <row r="91">
      <c r="A91" t="s">
        <v>303</v>
      </c>
      <c r="B91">
        <v>2019</v>
      </c>
      <c r="C91" t="s">
        <v>306</v>
      </c>
      <c r="D91">
        <v>229</v>
      </c>
      <c r="E91" t="s">
        <v>95</v>
      </c>
      <c r="F91" t="s">
        <v>93</v>
      </c>
      <c r="G91" t="s">
        <v>191</v>
      </c>
      <c r="H91">
        <v>2.3139123784226099</v>
      </c>
      <c r="I91">
        <v>1.7569088702040649</v>
      </c>
      <c r="J91">
        <v>2.9724174451419239</v>
      </c>
      <c r="K91">
        <v>0.46587499063780602</v>
      </c>
      <c r="L91">
        <v>0.41992210762392213</v>
      </c>
      <c r="M91">
        <v>2.607460145142007</v>
      </c>
      <c r="N91">
        <v>1.909294891015739</v>
      </c>
      <c r="O91">
        <v>0</v>
      </c>
      <c r="P91">
        <v>1.758496148842791</v>
      </c>
      <c r="Q91">
        <v>0</v>
      </c>
      <c r="R91">
        <v>2.1065272831898101</v>
      </c>
      <c r="S91">
        <v>2.2259192194839299</v>
      </c>
      <c r="T91">
        <v>1.719028613023234</v>
      </c>
      <c r="U91">
        <v>2.3663307724295799</v>
      </c>
      <c r="V91">
        <v>0.038473935768826302</v>
      </c>
      <c r="W91" t="s">
        <v>156</v>
      </c>
      <c r="X91" t="s">
        <v>157</v>
      </c>
      <c r="Y91" t="s">
        <v>158</v>
      </c>
      <c r="Z91" t="s">
        <v>159</v>
      </c>
      <c r="AA91" t="s">
        <v>160</v>
      </c>
      <c r="AB91">
        <v>4.3006653546465978</v>
      </c>
      <c r="AC91">
        <v>2.7737232364301798</v>
      </c>
      <c r="AD91">
        <v>1.382342238410607</v>
      </c>
      <c r="AE91">
        <v>1.3627758309386599</v>
      </c>
      <c r="AF91">
        <v>1.071062802906843</v>
      </c>
      <c r="AG91">
        <v>57.705808780990708</v>
      </c>
      <c r="AH91">
        <v>44.073928632426053</v>
      </c>
      <c r="AI91">
        <v>76.129532656487072</v>
      </c>
      <c r="AJ91">
        <v>12.03364044286046</v>
      </c>
      <c r="AK91">
        <v>10.60694641447966</v>
      </c>
      <c r="AL91">
        <v>13.530123962736401</v>
      </c>
      <c r="AM91">
        <v>11.31888897760293</v>
      </c>
      <c r="AN91">
        <v>0</v>
      </c>
      <c r="AO91">
        <v>10.60694641447966</v>
      </c>
      <c r="AP91">
        <v>0</v>
      </c>
      <c r="AQ91">
        <v>40.489653186627812</v>
      </c>
      <c r="AR91">
        <v>43.500264477490212</v>
      </c>
      <c r="AS91">
        <v>33.908015239894517</v>
      </c>
      <c r="AT91">
        <v>46.436875156482863</v>
      </c>
      <c r="AU91">
        <v>0.75908951192955609</v>
      </c>
      <c r="AV91">
        <v>30.396350495273008</v>
      </c>
      <c r="AW91">
        <v>25.56180597383376</v>
      </c>
      <c r="AX91">
        <v>2.1110411937797879</v>
      </c>
      <c r="AY91">
        <v>120.6462556735235</v>
      </c>
      <c r="AZ91">
        <v>21.834403590833951</v>
      </c>
    </row>
    <row r="92">
      <c r="A92" t="s">
        <v>303</v>
      </c>
      <c r="B92">
        <v>2019</v>
      </c>
      <c r="C92" t="s">
        <v>306</v>
      </c>
      <c r="D92">
        <v>230</v>
      </c>
      <c r="E92" t="s">
        <v>95</v>
      </c>
      <c r="F92" t="s">
        <v>94</v>
      </c>
      <c r="G92" t="s">
        <v>191</v>
      </c>
      <c r="H92">
        <v>3.5227598831944889</v>
      </c>
      <c r="I92">
        <v>1.2145983245247269</v>
      </c>
      <c r="J92">
        <v>0</v>
      </c>
      <c r="K92">
        <v>0.23328455407256901</v>
      </c>
      <c r="L92">
        <v>0.1188069939001801</v>
      </c>
      <c r="M92">
        <v>2.4793278724149652</v>
      </c>
      <c r="N92">
        <v>1.01644253121225</v>
      </c>
      <c r="O92">
        <v>0</v>
      </c>
      <c r="P92">
        <v>0.49752474908075972</v>
      </c>
      <c r="Q92">
        <v>0</v>
      </c>
      <c r="R92">
        <v>3.9676562810044169</v>
      </c>
      <c r="S92">
        <v>1.35678116705096</v>
      </c>
      <c r="T92">
        <v>0.1358432417677311</v>
      </c>
      <c r="U92">
        <v>0</v>
      </c>
      <c r="V92">
        <v>0</v>
      </c>
      <c r="W92" t="s">
        <v>156</v>
      </c>
      <c r="X92" t="s">
        <v>157</v>
      </c>
      <c r="Y92" t="s">
        <v>158</v>
      </c>
      <c r="Z92" t="s">
        <v>159</v>
      </c>
      <c r="AA92" t="s">
        <v>160</v>
      </c>
      <c r="AB92">
        <v>0.92237620402630482</v>
      </c>
      <c r="AC92">
        <v>5.2824994880294716</v>
      </c>
      <c r="AD92">
        <v>8.5585901586329705</v>
      </c>
      <c r="AE92">
        <v>0.4896790743855754</v>
      </c>
      <c r="AF92">
        <v>0.77144723704460672</v>
      </c>
      <c r="AG92">
        <v>87.852811582927998</v>
      </c>
      <c r="AH92">
        <v>30.469491491581628</v>
      </c>
      <c r="AI92">
        <v>0</v>
      </c>
      <c r="AJ92">
        <v>6.0257848156627851</v>
      </c>
      <c r="AK92">
        <v>3.000983742187791</v>
      </c>
      <c r="AL92">
        <v>12.865244947479351</v>
      </c>
      <c r="AM92">
        <v>6.0257848156627851</v>
      </c>
      <c r="AN92">
        <v>0</v>
      </c>
      <c r="AO92">
        <v>3.000983742187791</v>
      </c>
      <c r="AP92">
        <v>0</v>
      </c>
      <c r="AQ92">
        <v>76.262495180385898</v>
      </c>
      <c r="AR92">
        <v>26.515041106693079</v>
      </c>
      <c r="AS92">
        <v>2.6795218399512728</v>
      </c>
      <c r="AT92">
        <v>0</v>
      </c>
      <c r="AU92">
        <v>0</v>
      </c>
      <c r="AV92">
        <v>6.5191936768088539</v>
      </c>
      <c r="AW92">
        <v>48.681939566425989</v>
      </c>
      <c r="AX92">
        <v>13.07023389976583</v>
      </c>
      <c r="AY92">
        <v>43.351184740049597</v>
      </c>
      <c r="AZ92">
        <v>15.726519749309899</v>
      </c>
    </row>
    <row r="93">
      <c r="A93" t="s">
        <v>303</v>
      </c>
      <c r="B93">
        <v>2019</v>
      </c>
      <c r="C93" t="s">
        <v>306</v>
      </c>
      <c r="D93">
        <v>231</v>
      </c>
      <c r="E93" t="s">
        <v>183</v>
      </c>
      <c r="F93" t="s">
        <v>184</v>
      </c>
      <c r="G93" t="s">
        <v>191</v>
      </c>
      <c r="H93">
        <v>17.52012050508888</v>
      </c>
      <c r="I93">
        <v>42.732442817094203</v>
      </c>
      <c r="J93">
        <v>55.795068866850968</v>
      </c>
      <c r="K93">
        <v>75.106688864342772</v>
      </c>
      <c r="L93">
        <v>81.697184520302073</v>
      </c>
      <c r="M93">
        <v>36.530454594656582</v>
      </c>
      <c r="N93">
        <v>75.996646230514585</v>
      </c>
      <c r="O93">
        <v>84.666142452738512</v>
      </c>
      <c r="P93">
        <v>81.848708406888875</v>
      </c>
      <c r="Q93">
        <v>88.624750755133547</v>
      </c>
      <c r="R93">
        <v>13.90214054834342</v>
      </c>
      <c r="S93">
        <v>38.595724132734517</v>
      </c>
      <c r="T93">
        <v>50.153675381845893</v>
      </c>
      <c r="U93">
        <v>64.592005104020672</v>
      </c>
      <c r="V93">
        <v>77.257195810565236</v>
      </c>
      <c r="W93" t="s">
        <v>156</v>
      </c>
      <c r="X93" t="s">
        <v>157</v>
      </c>
      <c r="Y93" t="s">
        <v>158</v>
      </c>
      <c r="Z93" t="s">
        <v>159</v>
      </c>
      <c r="AA93" t="s">
        <v>160</v>
      </c>
      <c r="AB93">
        <v>40.152516348367783</v>
      </c>
      <c r="AC93">
        <v>25.136521865761949</v>
      </c>
      <c r="AD93">
        <v>17.407550038537899</v>
      </c>
      <c r="AE93">
        <v>62.190349925469</v>
      </c>
      <c r="AF93">
        <v>41.544676429943543</v>
      </c>
      <c r="AG93">
        <v>463.7692267232369</v>
      </c>
      <c r="AH93">
        <v>1131.2982928826741</v>
      </c>
      <c r="AI93">
        <v>1474.8522212071521</v>
      </c>
      <c r="AJ93">
        <v>1993.475660284482</v>
      </c>
      <c r="AK93">
        <v>2156.916491058405</v>
      </c>
      <c r="AL93">
        <v>223.4404677691407</v>
      </c>
      <c r="AM93">
        <v>461.55911343353932</v>
      </c>
      <c r="AN93">
        <v>515.67137352264433</v>
      </c>
      <c r="AO93">
        <v>499.93584792555413</v>
      </c>
      <c r="AP93">
        <v>542.08775010731711</v>
      </c>
      <c r="AQ93">
        <v>284.15119428401022</v>
      </c>
      <c r="AR93">
        <v>783.14423140878273</v>
      </c>
      <c r="AS93">
        <v>1021.645740559666</v>
      </c>
      <c r="AT93">
        <v>1310.0612763867859</v>
      </c>
      <c r="AU93">
        <v>1578.6148967585109</v>
      </c>
      <c r="AV93">
        <v>288.98154955632498</v>
      </c>
      <c r="AW93">
        <v>236.42956226766159</v>
      </c>
      <c r="AX93">
        <v>28.300319423893441</v>
      </c>
      <c r="AY93">
        <v>5803.6161110329986</v>
      </c>
      <c r="AZ93">
        <v>862.98434987507687</v>
      </c>
    </row>
    <row r="94">
      <c r="A94" t="s">
        <v>303</v>
      </c>
      <c r="B94">
        <v>2019</v>
      </c>
      <c r="C94" t="s">
        <v>306</v>
      </c>
      <c r="D94">
        <v>232</v>
      </c>
      <c r="E94" t="s">
        <v>183</v>
      </c>
      <c r="F94" t="s">
        <v>185</v>
      </c>
      <c r="G94" t="s">
        <v>191</v>
      </c>
      <c r="H94">
        <v>54.253528902521808</v>
      </c>
      <c r="I94">
        <v>38.478611158189871</v>
      </c>
      <c r="J94">
        <v>35.43914977166186</v>
      </c>
      <c r="K94">
        <v>17.94414670027966</v>
      </c>
      <c r="L94">
        <v>13.38954815085725</v>
      </c>
      <c r="M94">
        <v>38.805373095273552</v>
      </c>
      <c r="N94">
        <v>15.64416748202337</v>
      </c>
      <c r="O94">
        <v>11.505056214642339</v>
      </c>
      <c r="P94">
        <v>15.2440374745876</v>
      </c>
      <c r="Q94">
        <v>5.4480899645208662</v>
      </c>
      <c r="R94">
        <v>55.426829918957111</v>
      </c>
      <c r="S94">
        <v>42.514948708478293</v>
      </c>
      <c r="T94">
        <v>40.669919089943598</v>
      </c>
      <c r="U94">
        <v>26.30760362410944</v>
      </c>
      <c r="V94">
        <v>16.389541741713028</v>
      </c>
      <c r="W94" t="s">
        <v>156</v>
      </c>
      <c r="X94" t="s">
        <v>157</v>
      </c>
      <c r="Y94" t="s">
        <v>158</v>
      </c>
      <c r="Z94" t="s">
        <v>159</v>
      </c>
      <c r="AA94" t="s">
        <v>160</v>
      </c>
      <c r="AB94">
        <v>46.353413941416719</v>
      </c>
      <c r="AC94">
        <v>39.766795213959107</v>
      </c>
      <c r="AD94">
        <v>55.732788966623417</v>
      </c>
      <c r="AE94">
        <v>26.03160454993386</v>
      </c>
      <c r="AF94">
        <v>47.843615164630613</v>
      </c>
      <c r="AG94">
        <v>1436.126945520783</v>
      </c>
      <c r="AH94">
        <v>1018.682393189627</v>
      </c>
      <c r="AI94">
        <v>936.77648974964643</v>
      </c>
      <c r="AJ94">
        <v>476.27209017550177</v>
      </c>
      <c r="AK94">
        <v>353.50223369359497</v>
      </c>
      <c r="AL94">
        <v>237.35512773039071</v>
      </c>
      <c r="AM94">
        <v>95.013509563389277</v>
      </c>
      <c r="AN94">
        <v>70.073207173358782</v>
      </c>
      <c r="AO94">
        <v>93.111314142929601</v>
      </c>
      <c r="AP94">
        <v>33.324131307396627</v>
      </c>
      <c r="AQ94">
        <v>1132.8902813261441</v>
      </c>
      <c r="AR94">
        <v>862.66905409467347</v>
      </c>
      <c r="AS94">
        <v>828.45871794646291</v>
      </c>
      <c r="AT94">
        <v>533.57335365229471</v>
      </c>
      <c r="AU94">
        <v>334.89145539211268</v>
      </c>
      <c r="AV94">
        <v>333.61001018709231</v>
      </c>
      <c r="AW94">
        <v>374.03925791461512</v>
      </c>
      <c r="AX94">
        <v>90.607565490150037</v>
      </c>
      <c r="AY94">
        <v>2429.2746341368452</v>
      </c>
      <c r="AZ94">
        <v>993.82868460045006</v>
      </c>
    </row>
    <row r="95">
      <c r="A95" t="s">
        <v>303</v>
      </c>
      <c r="B95">
        <v>2019</v>
      </c>
      <c r="C95" t="s">
        <v>306</v>
      </c>
      <c r="D95">
        <v>233</v>
      </c>
      <c r="E95" t="s">
        <v>183</v>
      </c>
      <c r="F95" t="s">
        <v>186</v>
      </c>
      <c r="G95" t="s">
        <v>191</v>
      </c>
      <c r="H95">
        <v>22.92759297160968</v>
      </c>
      <c r="I95">
        <v>13.54634190815772</v>
      </c>
      <c r="J95">
        <v>6.8642727799001797</v>
      </c>
      <c r="K95">
        <v>4.2676434293586549</v>
      </c>
      <c r="L95">
        <v>0.58758956788785033</v>
      </c>
      <c r="M95">
        <v>9.4996171562680729</v>
      </c>
      <c r="N95">
        <v>5.9699894511304512</v>
      </c>
      <c r="O95">
        <v>2.0157472386459312</v>
      </c>
      <c r="P95">
        <v>1.6593916407062881</v>
      </c>
      <c r="Q95">
        <v>0</v>
      </c>
      <c r="R95">
        <v>25.34344988385244</v>
      </c>
      <c r="S95">
        <v>15.20122445903711</v>
      </c>
      <c r="T95">
        <v>7.5738271394573893</v>
      </c>
      <c r="U95">
        <v>5.8556754060022476</v>
      </c>
      <c r="V95">
        <v>2.911453107005038</v>
      </c>
      <c r="W95" t="s">
        <v>156</v>
      </c>
      <c r="X95" t="s">
        <v>157</v>
      </c>
      <c r="Y95" t="s">
        <v>158</v>
      </c>
      <c r="Z95" t="s">
        <v>159</v>
      </c>
      <c r="AA95" t="s">
        <v>160</v>
      </c>
      <c r="AB95">
        <v>11.993224692635881</v>
      </c>
      <c r="AC95">
        <v>33.07541507507176</v>
      </c>
      <c r="AD95">
        <v>20.794662018518931</v>
      </c>
      <c r="AE95">
        <v>7.018834599568911</v>
      </c>
      <c r="AF95">
        <v>9.1246443733206721</v>
      </c>
      <c r="AG95">
        <v>606.90861458287679</v>
      </c>
      <c r="AH95">
        <v>358.62572942760562</v>
      </c>
      <c r="AI95">
        <v>181.4459263517879</v>
      </c>
      <c r="AJ95">
        <v>113.27144668253941</v>
      </c>
      <c r="AK95">
        <v>15.51316163944716</v>
      </c>
      <c r="AL95">
        <v>58.10491340928376</v>
      </c>
      <c r="AM95">
        <v>36.258218947100687</v>
      </c>
      <c r="AN95">
        <v>12.277199800466439</v>
      </c>
      <c r="AO95">
        <v>10.135643959254599</v>
      </c>
      <c r="AP95">
        <v>0</v>
      </c>
      <c r="AQ95">
        <v>518.00451353023811</v>
      </c>
      <c r="AR95">
        <v>308.44741258133638</v>
      </c>
      <c r="AS95">
        <v>154.28118034920081</v>
      </c>
      <c r="AT95">
        <v>118.7653732708864</v>
      </c>
      <c r="AU95">
        <v>59.490422836489671</v>
      </c>
      <c r="AV95">
        <v>86.316399843667227</v>
      </c>
      <c r="AW95">
        <v>311.10135084647243</v>
      </c>
      <c r="AX95">
        <v>33.806915742487767</v>
      </c>
      <c r="AY95">
        <v>654.9990731930551</v>
      </c>
      <c r="AZ95">
        <v>189.54113905857469</v>
      </c>
    </row>
    <row r="96">
      <c r="A96" t="s">
        <v>303</v>
      </c>
      <c r="B96">
        <v>2019</v>
      </c>
      <c r="C96" t="s">
        <v>306</v>
      </c>
      <c r="D96">
        <v>234</v>
      </c>
      <c r="E96" t="s">
        <v>183</v>
      </c>
      <c r="F96" t="s">
        <v>187</v>
      </c>
      <c r="G96" t="s">
        <v>191</v>
      </c>
      <c r="H96">
        <v>2.9694852532723668</v>
      </c>
      <c r="I96">
        <v>2.8241234406080999</v>
      </c>
      <c r="J96">
        <v>0.47859842211281639</v>
      </c>
      <c r="K96">
        <v>0.76414111187149991</v>
      </c>
      <c r="L96">
        <v>1.3648191859305361</v>
      </c>
      <c r="M96">
        <v>11.484282922288459</v>
      </c>
      <c r="N96">
        <v>0.82160498665307857</v>
      </c>
      <c r="O96">
        <v>1.2820679886091819</v>
      </c>
      <c r="P96">
        <v>0.45622230124633167</v>
      </c>
      <c r="Q96">
        <v>3.1981437443534668</v>
      </c>
      <c r="R96">
        <v>2.310982595071378</v>
      </c>
      <c r="S96">
        <v>1.642055718885971</v>
      </c>
      <c r="T96">
        <v>0.50234482276538805</v>
      </c>
      <c r="U96">
        <v>0.61498333249854042</v>
      </c>
      <c r="V96">
        <v>0.66971666524501827</v>
      </c>
      <c r="W96" t="s">
        <v>156</v>
      </c>
      <c r="X96" t="s">
        <v>157</v>
      </c>
      <c r="Y96" t="s">
        <v>158</v>
      </c>
      <c r="Z96" t="s">
        <v>159</v>
      </c>
      <c r="AA96" t="s">
        <v>160</v>
      </c>
      <c r="AB96">
        <v>1.15531996942141</v>
      </c>
      <c r="AC96">
        <v>1.871519090889783</v>
      </c>
      <c r="AD96">
        <v>3.8376126732680729</v>
      </c>
      <c r="AE96">
        <v>1.8326697683265289</v>
      </c>
      <c r="AF96">
        <v>0.92207051944971574</v>
      </c>
      <c r="AG96">
        <v>78.604247001393247</v>
      </c>
      <c r="AH96">
        <v>74.765817646442287</v>
      </c>
      <c r="AI96">
        <v>12.65097364793635</v>
      </c>
      <c r="AJ96">
        <v>20.28177157816031</v>
      </c>
      <c r="AK96">
        <v>36.03307784388744</v>
      </c>
      <c r="AL96">
        <v>70.244227087298071</v>
      </c>
      <c r="AM96">
        <v>4.9899474258629013</v>
      </c>
      <c r="AN96">
        <v>7.8086203231068163</v>
      </c>
      <c r="AO96">
        <v>2.7866277606029479</v>
      </c>
      <c r="AP96">
        <v>19.561968097224121</v>
      </c>
      <c r="AQ96">
        <v>47.235061541464702</v>
      </c>
      <c r="AR96">
        <v>33.318884223412518</v>
      </c>
      <c r="AS96">
        <v>10.23291801773372</v>
      </c>
      <c r="AT96">
        <v>12.473151255053491</v>
      </c>
      <c r="AU96">
        <v>13.684481986060369</v>
      </c>
      <c r="AV96">
        <v>8.3149497306745239</v>
      </c>
      <c r="AW96">
        <v>17.603168879038179</v>
      </c>
      <c r="AX96">
        <v>6.2389976899810833</v>
      </c>
      <c r="AY96">
        <v>171.02511573595621</v>
      </c>
      <c r="AZ96">
        <v>19.153655682169639</v>
      </c>
    </row>
    <row r="97">
      <c r="A97" t="s">
        <v>303</v>
      </c>
      <c r="B97">
        <v>2019</v>
      </c>
      <c r="C97" t="s">
        <v>306</v>
      </c>
      <c r="D97">
        <v>235</v>
      </c>
      <c r="E97" t="s">
        <v>183</v>
      </c>
      <c r="F97" t="s">
        <v>188</v>
      </c>
      <c r="G97" t="s">
        <v>191</v>
      </c>
      <c r="H97">
        <v>2.2270087755883501</v>
      </c>
      <c r="I97">
        <v>2.0410792938213049</v>
      </c>
      <c r="J97">
        <v>1.4229101594741069</v>
      </c>
      <c r="K97">
        <v>1.7967378224546531</v>
      </c>
      <c r="L97">
        <v>2.5856112889457439</v>
      </c>
      <c r="M97">
        <v>3.680272231513368</v>
      </c>
      <c r="N97">
        <v>1.567591849678512</v>
      </c>
      <c r="O97">
        <v>0.42159840983839891</v>
      </c>
      <c r="P97">
        <v>0</v>
      </c>
      <c r="Q97">
        <v>2.7290155359920858</v>
      </c>
      <c r="R97">
        <v>2.8841573896151012</v>
      </c>
      <c r="S97">
        <v>1.5536443799662809</v>
      </c>
      <c r="T97">
        <v>1.100233565987736</v>
      </c>
      <c r="U97">
        <v>2.5047045042539482</v>
      </c>
      <c r="V97">
        <v>2.523886279799731</v>
      </c>
      <c r="W97" t="s">
        <v>156</v>
      </c>
      <c r="X97" t="s">
        <v>157</v>
      </c>
      <c r="Y97" t="s">
        <v>158</v>
      </c>
      <c r="Z97" t="s">
        <v>159</v>
      </c>
      <c r="AA97" t="s">
        <v>160</v>
      </c>
      <c r="AB97">
        <v>0.345525048158139</v>
      </c>
      <c r="AC97">
        <v>0</v>
      </c>
      <c r="AD97">
        <v>1.969301240229669</v>
      </c>
      <c r="AE97">
        <v>2.6940950225592202</v>
      </c>
      <c r="AF97">
        <v>0.45487629244338901</v>
      </c>
      <c r="AG97">
        <v>58.950401480428177</v>
      </c>
      <c r="AH97">
        <v>54.035514202209889</v>
      </c>
      <c r="AI97">
        <v>37.612324026100843</v>
      </c>
      <c r="AJ97">
        <v>47.688869941334147</v>
      </c>
      <c r="AK97">
        <v>68.263645330494342</v>
      </c>
      <c r="AL97">
        <v>22.510580775729249</v>
      </c>
      <c r="AM97">
        <v>9.5206346628588161</v>
      </c>
      <c r="AN97">
        <v>2.5678060294017548</v>
      </c>
      <c r="AO97">
        <v>0</v>
      </c>
      <c r="AP97">
        <v>16.692468856711251</v>
      </c>
      <c r="AQ97">
        <v>58.950401480428177</v>
      </c>
      <c r="AR97">
        <v>31.52493342648064</v>
      </c>
      <c r="AS97">
        <v>22.412094981158919</v>
      </c>
      <c r="AT97">
        <v>50.800658294015498</v>
      </c>
      <c r="AU97">
        <v>51.571176473783083</v>
      </c>
      <c r="AV97">
        <v>2.4867772410812261</v>
      </c>
      <c r="AW97">
        <v>0</v>
      </c>
      <c r="AX97">
        <v>3.2015909198587131</v>
      </c>
      <c r="AY97">
        <v>251.4134957644811</v>
      </c>
      <c r="AZ97">
        <v>9.4488910551463619</v>
      </c>
    </row>
    <row r="98">
      <c r="A98" t="s">
        <v>303</v>
      </c>
      <c r="B98">
        <v>2019</v>
      </c>
      <c r="C98" t="s">
        <v>306</v>
      </c>
      <c r="D98">
        <v>236</v>
      </c>
      <c r="E98" t="s">
        <v>183</v>
      </c>
      <c r="F98" t="s">
        <v>189</v>
      </c>
      <c r="G98" t="s">
        <v>191</v>
      </c>
      <c r="H98">
        <v>0.10226359191886659</v>
      </c>
      <c r="I98">
        <v>0.37740138212893842</v>
      </c>
      <c r="J98">
        <v>0</v>
      </c>
      <c r="K98">
        <v>0.1206420716927756</v>
      </c>
      <c r="L98">
        <v>0.37524728607655422</v>
      </c>
      <c r="M98">
        <v>0</v>
      </c>
      <c r="N98">
        <v>0</v>
      </c>
      <c r="O98">
        <v>0.1093876955256386</v>
      </c>
      <c r="P98">
        <v>0.79164017657092778</v>
      </c>
      <c r="Q98">
        <v>0</v>
      </c>
      <c r="R98">
        <v>0.1324396641604888</v>
      </c>
      <c r="S98">
        <v>0.49240260089786708</v>
      </c>
      <c r="T98">
        <v>0</v>
      </c>
      <c r="U98">
        <v>0.12502802911514779</v>
      </c>
      <c r="V98">
        <v>0.24820639567194749</v>
      </c>
      <c r="W98" t="s">
        <v>156</v>
      </c>
      <c r="X98" t="s">
        <v>157</v>
      </c>
      <c r="Y98" t="s">
        <v>158</v>
      </c>
      <c r="Z98" t="s">
        <v>159</v>
      </c>
      <c r="AA98" t="s">
        <v>160</v>
      </c>
      <c r="AB98">
        <v>0</v>
      </c>
      <c r="AC98">
        <v>0.14974875431742221</v>
      </c>
      <c r="AD98">
        <v>0.25808506282212179</v>
      </c>
      <c r="AE98">
        <v>0.23244613414243859</v>
      </c>
      <c r="AF98">
        <v>0.1101172202120361</v>
      </c>
      <c r="AG98">
        <v>2.7069852020925258</v>
      </c>
      <c r="AH98">
        <v>9.9913206731826723</v>
      </c>
      <c r="AI98">
        <v>0</v>
      </c>
      <c r="AJ98">
        <v>3.2020721078548409</v>
      </c>
      <c r="AK98">
        <v>9.9070373638432692</v>
      </c>
      <c r="AL98">
        <v>0</v>
      </c>
      <c r="AM98">
        <v>0</v>
      </c>
      <c r="AN98">
        <v>0.66624156438532023</v>
      </c>
      <c r="AO98">
        <v>4.8353762769042294</v>
      </c>
      <c r="AP98">
        <v>0</v>
      </c>
      <c r="AQ98">
        <v>2.7069852020925258</v>
      </c>
      <c r="AR98">
        <v>9.9913206731826723</v>
      </c>
      <c r="AS98">
        <v>0</v>
      </c>
      <c r="AT98">
        <v>2.5358305434695212</v>
      </c>
      <c r="AU98">
        <v>5.0716610869390406</v>
      </c>
      <c r="AV98">
        <v>0</v>
      </c>
      <c r="AW98">
        <v>1.408509602978141</v>
      </c>
      <c r="AX98">
        <v>0.4195817159928798</v>
      </c>
      <c r="AY98">
        <v>21.69192054190264</v>
      </c>
      <c r="AZ98">
        <v>2.2874034860996471</v>
      </c>
    </row>
    <row r="99">
      <c r="A99" t="s">
        <v>303</v>
      </c>
      <c r="B99">
        <v>2019</v>
      </c>
      <c r="C99" t="s">
        <v>306</v>
      </c>
      <c r="D99">
        <v>261</v>
      </c>
      <c r="E99" t="s">
        <v>73</v>
      </c>
      <c r="F99" t="s">
        <v>49</v>
      </c>
      <c r="G99" t="s">
        <v>342</v>
      </c>
      <c r="H99">
        <v>95.166270202696552</v>
      </c>
      <c r="I99">
        <v>94.514011075987185</v>
      </c>
      <c r="J99">
        <v>92.950785564097558</v>
      </c>
      <c r="K99">
        <v>93.547488073418208</v>
      </c>
      <c r="L99">
        <v>94.498748138457188</v>
      </c>
      <c r="M99">
        <v>94.96860895177673</v>
      </c>
      <c r="N99">
        <v>95.689145873146728</v>
      </c>
      <c r="O99">
        <v>94.481060059440878</v>
      </c>
      <c r="P99">
        <v>96.652645089268603</v>
      </c>
      <c r="Q99">
        <v>90.094732450112332</v>
      </c>
      <c r="R99">
        <v>96.909956283566984</v>
      </c>
      <c r="S99">
        <v>94.617283885311338</v>
      </c>
      <c r="T99">
        <v>92.690520129228389</v>
      </c>
      <c r="U99">
        <v>95.024405642553717</v>
      </c>
      <c r="V99">
        <v>92.274713511251619</v>
      </c>
      <c r="W99" t="s">
        <v>156</v>
      </c>
      <c r="X99" t="s">
        <v>157</v>
      </c>
      <c r="Y99" t="s">
        <v>158</v>
      </c>
      <c r="Z99" t="s">
        <v>159</v>
      </c>
      <c r="AA99" t="s">
        <v>160</v>
      </c>
      <c r="AB99">
        <v>97.698899270195241</v>
      </c>
      <c r="AC99">
        <v>95.768676309678185</v>
      </c>
      <c r="AD99">
        <v>88.921475974450516</v>
      </c>
      <c r="AE99">
        <v>92.980092549801924</v>
      </c>
      <c r="AF99">
        <v>97.816668817113197</v>
      </c>
      <c r="AG99">
        <v>348.09231139920502</v>
      </c>
      <c r="AH99">
        <v>566.88272944035452</v>
      </c>
      <c r="AI99">
        <v>547.11085045852872</v>
      </c>
      <c r="AJ99">
        <v>533.91873328628571</v>
      </c>
      <c r="AK99">
        <v>522.38348559159533</v>
      </c>
      <c r="AL99">
        <v>116.0890383493596</v>
      </c>
      <c r="AM99">
        <v>124.70730103777041</v>
      </c>
      <c r="AN99">
        <v>120.68021587531091</v>
      </c>
      <c r="AO99">
        <v>126.7945473371352</v>
      </c>
      <c r="AP99">
        <v>115.72651888849001</v>
      </c>
      <c r="AQ99">
        <v>210.46083935461721</v>
      </c>
      <c r="AR99">
        <v>407.24759804815608</v>
      </c>
      <c r="AS99">
        <v>431.8616055012738</v>
      </c>
      <c r="AT99">
        <v>413.14176086841189</v>
      </c>
      <c r="AU99">
        <v>451.67868491543999</v>
      </c>
      <c r="AV99">
        <v>137.25737903594549</v>
      </c>
      <c r="AW99">
        <v>168.44376628354621</v>
      </c>
      <c r="AX99">
        <v>25.81813982119699</v>
      </c>
      <c r="AY99">
        <v>1816.7260048160549</v>
      </c>
      <c r="AZ99">
        <v>370.14282021922878</v>
      </c>
    </row>
    <row r="100">
      <c r="A100" t="s">
        <v>303</v>
      </c>
      <c r="B100">
        <v>2019</v>
      </c>
      <c r="C100" t="s">
        <v>306</v>
      </c>
      <c r="D100">
        <v>262</v>
      </c>
      <c r="E100" t="s">
        <v>73</v>
      </c>
      <c r="F100" t="s">
        <v>48</v>
      </c>
      <c r="G100" t="s">
        <v>191</v>
      </c>
      <c r="H100">
        <v>4.8337297973034818</v>
      </c>
      <c r="I100">
        <v>5.4859889240129416</v>
      </c>
      <c r="J100">
        <v>7.0492144359024653</v>
      </c>
      <c r="K100">
        <v>6.4525119265818107</v>
      </c>
      <c r="L100">
        <v>5.5012518615428254</v>
      </c>
      <c r="M100">
        <v>5.0313910482232629</v>
      </c>
      <c r="N100">
        <v>4.3108541268532381</v>
      </c>
      <c r="O100">
        <v>5.5189399405591058</v>
      </c>
      <c r="P100">
        <v>3.3473549107314571</v>
      </c>
      <c r="Q100">
        <v>9.9052675498876965</v>
      </c>
      <c r="R100">
        <v>3.0900437164329699</v>
      </c>
      <c r="S100">
        <v>5.3827161146886802</v>
      </c>
      <c r="T100">
        <v>7.3094798707716206</v>
      </c>
      <c r="U100">
        <v>4.9755943574462789</v>
      </c>
      <c r="V100">
        <v>7.7252864887483899</v>
      </c>
      <c r="W100" t="s">
        <v>156</v>
      </c>
      <c r="X100" t="s">
        <v>157</v>
      </c>
      <c r="Y100" t="s">
        <v>158</v>
      </c>
      <c r="Z100" t="s">
        <v>159</v>
      </c>
      <c r="AA100" t="s">
        <v>160</v>
      </c>
      <c r="AB100">
        <v>2.301100729804666</v>
      </c>
      <c r="AC100">
        <v>4.2313236903218376</v>
      </c>
      <c r="AD100">
        <v>11.078524025549489</v>
      </c>
      <c r="AE100">
        <v>7.0199074501977643</v>
      </c>
      <c r="AF100">
        <v>2.1833311828868061</v>
      </c>
      <c r="AG100">
        <v>17.680467819520612</v>
      </c>
      <c r="AH100">
        <v>32.904247100715139</v>
      </c>
      <c r="AI100">
        <v>41.491867784502027</v>
      </c>
      <c r="AJ100">
        <v>36.827466619428677</v>
      </c>
      <c r="AK100">
        <v>30.410594628612731</v>
      </c>
      <c r="AL100">
        <v>6.1503412000527966</v>
      </c>
      <c r="AM100">
        <v>5.6181396376981061</v>
      </c>
      <c r="AN100">
        <v>7.0493161593501474</v>
      </c>
      <c r="AO100">
        <v>4.391254375821072</v>
      </c>
      <c r="AP100">
        <v>12.723298033460081</v>
      </c>
      <c r="AQ100">
        <v>6.7106953624043726</v>
      </c>
      <c r="AR100">
        <v>23.16805258687388</v>
      </c>
      <c r="AS100">
        <v>34.056165700328933</v>
      </c>
      <c r="AT100">
        <v>21.632609015570019</v>
      </c>
      <c r="AU100">
        <v>37.814771881219798</v>
      </c>
      <c r="AV100">
        <v>3.2328210187629338</v>
      </c>
      <c r="AW100">
        <v>7.4423091790251252</v>
      </c>
      <c r="AX100">
        <v>3.2166231966989618</v>
      </c>
      <c r="AY100">
        <v>137.16106390564579</v>
      </c>
      <c r="AZ100">
        <v>8.2618266526463504</v>
      </c>
    </row>
    <row r="101">
      <c r="A101" t="s">
        <v>303</v>
      </c>
      <c r="B101">
        <v>2019</v>
      </c>
      <c r="C101" t="s">
        <v>306</v>
      </c>
      <c r="D101">
        <v>264</v>
      </c>
      <c r="E101" t="s">
        <v>74</v>
      </c>
      <c r="F101" t="s">
        <v>89</v>
      </c>
      <c r="G101" t="s">
        <v>191</v>
      </c>
      <c r="H101">
        <v>1.708314384025474</v>
      </c>
      <c r="I101">
        <v>0.18135074179816199</v>
      </c>
      <c r="J101">
        <v>0.51452275069385633</v>
      </c>
      <c r="K101">
        <v>0.34574419018895358</v>
      </c>
      <c r="L101">
        <v>2.2313760013147221</v>
      </c>
      <c r="M101">
        <v>0</v>
      </c>
      <c r="N101">
        <v>0.64062889644789067</v>
      </c>
      <c r="O101">
        <v>0.99784167329228257</v>
      </c>
      <c r="P101">
        <v>2.53564150162418</v>
      </c>
      <c r="Q101">
        <v>1.5570553698308931</v>
      </c>
      <c r="R101">
        <v>0.73864889050192828</v>
      </c>
      <c r="S101">
        <v>1.189094698202027</v>
      </c>
      <c r="T101">
        <v>0.20124900775008611</v>
      </c>
      <c r="U101">
        <v>0.43011272513608462</v>
      </c>
      <c r="V101">
        <v>1.574538179922131</v>
      </c>
      <c r="W101" t="s">
        <v>156</v>
      </c>
      <c r="X101" t="s">
        <v>157</v>
      </c>
      <c r="Y101" t="s">
        <v>158</v>
      </c>
      <c r="Z101" t="s">
        <v>159</v>
      </c>
      <c r="AA101" t="s">
        <v>160</v>
      </c>
      <c r="AB101">
        <v>0.46063365778610438</v>
      </c>
      <c r="AC101">
        <v>0.26928556573755302</v>
      </c>
      <c r="AD101">
        <v>3.3001818883216338</v>
      </c>
      <c r="AE101">
        <v>0.83690166849220093</v>
      </c>
      <c r="AF101">
        <v>1.6495315053519759</v>
      </c>
      <c r="AG101">
        <v>6.2485490002432256</v>
      </c>
      <c r="AH101">
        <v>1.087718131165996</v>
      </c>
      <c r="AI101">
        <v>3.02849489656285</v>
      </c>
      <c r="AJ101">
        <v>1.973321826898238</v>
      </c>
      <c r="AK101">
        <v>12.33491444272217</v>
      </c>
      <c r="AL101">
        <v>0</v>
      </c>
      <c r="AM101">
        <v>0.83490243239010498</v>
      </c>
      <c r="AN101">
        <v>1.274538499743064</v>
      </c>
      <c r="AO101">
        <v>3.3264016324721228</v>
      </c>
      <c r="AP101">
        <v>2.0000347719211748</v>
      </c>
      <c r="AQ101">
        <v>1.604135131673291</v>
      </c>
      <c r="AR101">
        <v>5.1180496819329013</v>
      </c>
      <c r="AS101">
        <v>0.93765489147454173</v>
      </c>
      <c r="AT101">
        <v>1.8700198905012351</v>
      </c>
      <c r="AU101">
        <v>7.7072613654840483</v>
      </c>
      <c r="AV101">
        <v>0.64714514734301987</v>
      </c>
      <c r="AW101">
        <v>0.47363581336296462</v>
      </c>
      <c r="AX101">
        <v>0.95819999043370985</v>
      </c>
      <c r="AY101">
        <v>16.35211347858532</v>
      </c>
      <c r="AZ101">
        <v>6.2419038678674692</v>
      </c>
    </row>
    <row r="102">
      <c r="A102" t="s">
        <v>303</v>
      </c>
      <c r="B102">
        <v>2019</v>
      </c>
      <c r="C102" t="s">
        <v>306</v>
      </c>
      <c r="D102">
        <v>265</v>
      </c>
      <c r="E102" t="s">
        <v>74</v>
      </c>
      <c r="F102" t="s">
        <v>90</v>
      </c>
      <c r="G102" t="s">
        <v>191</v>
      </c>
      <c r="H102">
        <v>92.75944956028313</v>
      </c>
      <c r="I102">
        <v>94.183148147387143</v>
      </c>
      <c r="J102">
        <v>91.44216402816113</v>
      </c>
      <c r="K102">
        <v>95.264458109938658</v>
      </c>
      <c r="L102">
        <v>90.844895549875019</v>
      </c>
      <c r="M102">
        <v>85.838337137841478</v>
      </c>
      <c r="N102">
        <v>83.276043983755912</v>
      </c>
      <c r="O102">
        <v>91.086721848620158</v>
      </c>
      <c r="P102">
        <v>95.70020995673589</v>
      </c>
      <c r="Q102">
        <v>91.589039257226119</v>
      </c>
      <c r="R102">
        <v>92.149880649766359</v>
      </c>
      <c r="S102">
        <v>95.859349815190086</v>
      </c>
      <c r="T102">
        <v>94.07972150703003</v>
      </c>
      <c r="U102">
        <v>96.203392534433135</v>
      </c>
      <c r="V102">
        <v>91.116441593254919</v>
      </c>
      <c r="W102" t="s">
        <v>156</v>
      </c>
      <c r="X102" t="s">
        <v>157</v>
      </c>
      <c r="Y102" t="s">
        <v>158</v>
      </c>
      <c r="Z102" t="s">
        <v>159</v>
      </c>
      <c r="AA102" t="s">
        <v>160</v>
      </c>
      <c r="AB102">
        <v>98.300784318952466</v>
      </c>
      <c r="AC102">
        <v>98.927678706257339</v>
      </c>
      <c r="AD102">
        <v>78.406420767263725</v>
      </c>
      <c r="AE102">
        <v>92.292129860452192</v>
      </c>
      <c r="AF102">
        <v>92.538379007617138</v>
      </c>
      <c r="AG102">
        <v>339.28881664463938</v>
      </c>
      <c r="AH102">
        <v>564.89825668440915</v>
      </c>
      <c r="AI102">
        <v>538.23106309000718</v>
      </c>
      <c r="AJ102">
        <v>543.71827452324601</v>
      </c>
      <c r="AK102">
        <v>502.18520478194029</v>
      </c>
      <c r="AL102">
        <v>104.92825073283031</v>
      </c>
      <c r="AM102">
        <v>108.52987129892691</v>
      </c>
      <c r="AN102">
        <v>116.34464356295589</v>
      </c>
      <c r="AO102">
        <v>125.5450876727264</v>
      </c>
      <c r="AP102">
        <v>117.64595324647991</v>
      </c>
      <c r="AQ102">
        <v>200.12331004700141</v>
      </c>
      <c r="AR102">
        <v>412.59364420155981</v>
      </c>
      <c r="AS102">
        <v>438.33414159822922</v>
      </c>
      <c r="AT102">
        <v>418.26769369859539</v>
      </c>
      <c r="AU102">
        <v>446.00901966493302</v>
      </c>
      <c r="AV102">
        <v>138.10296854504389</v>
      </c>
      <c r="AW102">
        <v>174.00001162265789</v>
      </c>
      <c r="AX102">
        <v>22.76511846058937</v>
      </c>
      <c r="AY102">
        <v>1803.28399079122</v>
      </c>
      <c r="AZ102">
        <v>350.16952630473111</v>
      </c>
    </row>
    <row r="103">
      <c r="A103" t="s">
        <v>303</v>
      </c>
      <c r="B103">
        <v>2019</v>
      </c>
      <c r="C103" t="s">
        <v>306</v>
      </c>
      <c r="D103">
        <v>266</v>
      </c>
      <c r="E103" t="s">
        <v>74</v>
      </c>
      <c r="F103" t="s">
        <v>91</v>
      </c>
      <c r="G103" t="s">
        <v>343</v>
      </c>
      <c r="H103">
        <v>4.8077348523119392</v>
      </c>
      <c r="I103">
        <v>4.8246825722400466</v>
      </c>
      <c r="J103">
        <v>7.9739994382424779</v>
      </c>
      <c r="K103">
        <v>4.3897976998724042</v>
      </c>
      <c r="L103">
        <v>6.7288401842733352</v>
      </c>
      <c r="M103">
        <v>14.16166286215849</v>
      </c>
      <c r="N103">
        <v>16.083327119796181</v>
      </c>
      <c r="O103">
        <v>7.9154364780875701</v>
      </c>
      <c r="P103">
        <v>1.7641485416399909</v>
      </c>
      <c r="Q103">
        <v>6.015188109485246</v>
      </c>
      <c r="R103">
        <v>5.8912238972496924</v>
      </c>
      <c r="S103">
        <v>2.4880285106561728</v>
      </c>
      <c r="T103">
        <v>5.0158852050235616</v>
      </c>
      <c r="U103">
        <v>3.366494740430785</v>
      </c>
      <c r="V103">
        <v>7.3090202268229651</v>
      </c>
      <c r="W103" t="s">
        <v>156</v>
      </c>
      <c r="X103" t="s">
        <v>157</v>
      </c>
      <c r="Y103" t="s">
        <v>158</v>
      </c>
      <c r="Z103" t="s">
        <v>159</v>
      </c>
      <c r="AA103" t="s">
        <v>160</v>
      </c>
      <c r="AB103">
        <v>0.94818254335273922</v>
      </c>
      <c r="AC103">
        <v>0.80303572800508138</v>
      </c>
      <c r="AD103">
        <v>18.2933973444147</v>
      </c>
      <c r="AE103">
        <v>6.4789892213860831</v>
      </c>
      <c r="AF103">
        <v>5.5658686463049643</v>
      </c>
      <c r="AG103">
        <v>17.585385386768671</v>
      </c>
      <c r="AH103">
        <v>28.937817727742448</v>
      </c>
      <c r="AI103">
        <v>46.935177446179217</v>
      </c>
      <c r="AJ103">
        <v>25.0546035555702</v>
      </c>
      <c r="AK103">
        <v>37.196630206141528</v>
      </c>
      <c r="AL103">
        <v>17.311128816582109</v>
      </c>
      <c r="AM103">
        <v>20.960666944151519</v>
      </c>
      <c r="AN103">
        <v>10.11034997196211</v>
      </c>
      <c r="AO103">
        <v>2.3143124077578481</v>
      </c>
      <c r="AP103">
        <v>7.72649811414471</v>
      </c>
      <c r="AQ103">
        <v>12.79406135127309</v>
      </c>
      <c r="AR103">
        <v>10.70886410212581</v>
      </c>
      <c r="AS103">
        <v>23.369900553276722</v>
      </c>
      <c r="AT103">
        <v>14.63665629488534</v>
      </c>
      <c r="AU103">
        <v>35.777175766242799</v>
      </c>
      <c r="AV103">
        <v>1.332103552040087</v>
      </c>
      <c r="AW103">
        <v>1.4124280265504261</v>
      </c>
      <c r="AX103">
        <v>5.3114445668728782</v>
      </c>
      <c r="AY103">
        <v>126.5921325805359</v>
      </c>
      <c r="AZ103">
        <v>21.061505596402711</v>
      </c>
    </row>
    <row r="104">
      <c r="A104" t="s">
        <v>303</v>
      </c>
      <c r="B104">
        <v>2019</v>
      </c>
      <c r="C104" t="s">
        <v>306</v>
      </c>
      <c r="D104">
        <v>267</v>
      </c>
      <c r="E104" t="s">
        <v>74</v>
      </c>
      <c r="F104" t="s">
        <v>113</v>
      </c>
      <c r="G104" t="s">
        <v>191</v>
      </c>
      <c r="H104">
        <v>0.72450120337940027</v>
      </c>
      <c r="I104">
        <v>0.81081853857477693</v>
      </c>
      <c r="J104">
        <v>0.069313782902547805</v>
      </c>
      <c r="K104">
        <v>0</v>
      </c>
      <c r="L104">
        <v>0.19488826453697189</v>
      </c>
      <c r="M104">
        <v>0</v>
      </c>
      <c r="N104">
        <v>0</v>
      </c>
      <c r="O104">
        <v>0</v>
      </c>
      <c r="P104">
        <v>0</v>
      </c>
      <c r="Q104">
        <v>0.83871726345775777</v>
      </c>
      <c r="R104">
        <v>1.220246562482038</v>
      </c>
      <c r="S104">
        <v>0.46352697595169862</v>
      </c>
      <c r="T104">
        <v>0.70314428019631481</v>
      </c>
      <c r="U104">
        <v>0</v>
      </c>
      <c r="V104">
        <v>0</v>
      </c>
      <c r="W104" t="s">
        <v>156</v>
      </c>
      <c r="X104" t="s">
        <v>157</v>
      </c>
      <c r="Y104" t="s">
        <v>158</v>
      </c>
      <c r="Z104" t="s">
        <v>159</v>
      </c>
      <c r="AA104" t="s">
        <v>160</v>
      </c>
      <c r="AB104">
        <v>0.29039947990863108</v>
      </c>
      <c r="AC104">
        <v>0</v>
      </c>
      <c r="AD104">
        <v>0</v>
      </c>
      <c r="AE104">
        <v>0.39197924966909359</v>
      </c>
      <c r="AF104">
        <v>0.24622084072583689</v>
      </c>
      <c r="AG104">
        <v>2.6500281870739428</v>
      </c>
      <c r="AH104">
        <v>4.8631839977521354</v>
      </c>
      <c r="AI104">
        <v>0.40798281028146921</v>
      </c>
      <c r="AJ104">
        <v>0</v>
      </c>
      <c r="AK104">
        <v>1.0773307894042801</v>
      </c>
      <c r="AL104">
        <v>0</v>
      </c>
      <c r="AM104">
        <v>0</v>
      </c>
      <c r="AN104">
        <v>0</v>
      </c>
      <c r="AO104">
        <v>0</v>
      </c>
      <c r="AP104">
        <v>1.0773307894042801</v>
      </c>
      <c r="AQ104">
        <v>2.6500281870739428</v>
      </c>
      <c r="AR104">
        <v>1.9950926494113821</v>
      </c>
      <c r="AS104">
        <v>3.276074158622222</v>
      </c>
      <c r="AT104">
        <v>0</v>
      </c>
      <c r="AU104">
        <v>0</v>
      </c>
      <c r="AV104">
        <v>0.40798281028146921</v>
      </c>
      <c r="AW104">
        <v>0</v>
      </c>
      <c r="AX104">
        <v>0</v>
      </c>
      <c r="AY104">
        <v>7.6588318713567922</v>
      </c>
      <c r="AZ104">
        <v>0.93171110287356529</v>
      </c>
    </row>
    <row r="105">
      <c r="A105" t="s">
        <v>303</v>
      </c>
      <c r="B105">
        <v>2019</v>
      </c>
      <c r="C105" t="s">
        <v>306</v>
      </c>
      <c r="D105">
        <v>268</v>
      </c>
      <c r="E105" t="s">
        <v>116</v>
      </c>
      <c r="F105" t="s">
        <v>89</v>
      </c>
      <c r="G105" t="s">
        <v>344</v>
      </c>
      <c r="H105">
        <v>1.808854707113571</v>
      </c>
      <c r="I105">
        <v>0.19353742053746481</v>
      </c>
      <c r="J105">
        <v>0.55395628517379691</v>
      </c>
      <c r="K105">
        <v>0.3695921689715555</v>
      </c>
      <c r="L105">
        <v>1.8501944725926189</v>
      </c>
      <c r="M105">
        <v>0</v>
      </c>
      <c r="N105">
        <v>0.66948961724160461</v>
      </c>
      <c r="O105">
        <v>1.056128786726684</v>
      </c>
      <c r="P105">
        <v>1.323351890043758</v>
      </c>
      <c r="Q105">
        <v>0.83625675885237516</v>
      </c>
      <c r="R105">
        <v>0.77192092300721982</v>
      </c>
      <c r="S105">
        <v>1.2629285726184569</v>
      </c>
      <c r="T105">
        <v>0.218778942102199</v>
      </c>
      <c r="U105">
        <v>0.4526339546431975</v>
      </c>
      <c r="V105">
        <v>1.7063593264151811</v>
      </c>
      <c r="W105" t="s">
        <v>156</v>
      </c>
      <c r="X105" t="s">
        <v>157</v>
      </c>
      <c r="Y105" t="s">
        <v>158</v>
      </c>
      <c r="Z105" t="s">
        <v>159</v>
      </c>
      <c r="AA105" t="s">
        <v>160</v>
      </c>
      <c r="AB105">
        <v>0.47288856596479278</v>
      </c>
      <c r="AC105">
        <v>0.28118334314947568</v>
      </c>
      <c r="AD105">
        <v>3.711344028151156</v>
      </c>
      <c r="AE105">
        <v>0.75521666091920492</v>
      </c>
      <c r="AF105">
        <v>1.690605649111268</v>
      </c>
      <c r="AG105">
        <v>6.2485490002432256</v>
      </c>
      <c r="AH105">
        <v>1.087718131165996</v>
      </c>
      <c r="AI105">
        <v>3.02849489656285</v>
      </c>
      <c r="AJ105">
        <v>1.973321826898238</v>
      </c>
      <c r="AK105">
        <v>9.6451776614352589</v>
      </c>
      <c r="AL105">
        <v>0</v>
      </c>
      <c r="AM105">
        <v>0.83490243239010498</v>
      </c>
      <c r="AN105">
        <v>1.274538499743064</v>
      </c>
      <c r="AO105">
        <v>1.677938038658406</v>
      </c>
      <c r="AP105">
        <v>0.95876158444797766</v>
      </c>
      <c r="AQ105">
        <v>1.604135131673291</v>
      </c>
      <c r="AR105">
        <v>5.1180496819329013</v>
      </c>
      <c r="AS105">
        <v>0.93765489147454173</v>
      </c>
      <c r="AT105">
        <v>1.8700198905012351</v>
      </c>
      <c r="AU105">
        <v>7.7072613654840483</v>
      </c>
      <c r="AV105">
        <v>0.64714514734301987</v>
      </c>
      <c r="AW105">
        <v>0.47363581336296462</v>
      </c>
      <c r="AX105">
        <v>0.95819999043370985</v>
      </c>
      <c r="AY105">
        <v>13.662376697298409</v>
      </c>
      <c r="AZ105">
        <v>6.2419038678674692</v>
      </c>
    </row>
    <row r="106">
      <c r="A106" t="s">
        <v>303</v>
      </c>
      <c r="B106">
        <v>2019</v>
      </c>
      <c r="C106" t="s">
        <v>306</v>
      </c>
      <c r="D106">
        <v>269</v>
      </c>
      <c r="E106" t="s">
        <v>116</v>
      </c>
      <c r="F106" t="s">
        <v>90</v>
      </c>
      <c r="G106" t="s">
        <v>345</v>
      </c>
      <c r="H106">
        <v>93.419718269014979</v>
      </c>
      <c r="I106">
        <v>96.030389688177436</v>
      </c>
      <c r="J106">
        <v>92.818003002922893</v>
      </c>
      <c r="K106">
        <v>95.453457796046351</v>
      </c>
      <c r="L106">
        <v>92.166792260944277</v>
      </c>
      <c r="M106">
        <v>85.088059077131945</v>
      </c>
      <c r="N106">
        <v>82.522619609945437</v>
      </c>
      <c r="O106">
        <v>90.566068854676033</v>
      </c>
      <c r="P106">
        <v>96.851402106589632</v>
      </c>
      <c r="Q106">
        <v>93.13404207095121</v>
      </c>
      <c r="R106">
        <v>93.602191592178201</v>
      </c>
      <c r="S106">
        <v>96.547772014801296</v>
      </c>
      <c r="T106">
        <v>97.554216354714868</v>
      </c>
      <c r="U106">
        <v>96.670975280329088</v>
      </c>
      <c r="V106">
        <v>92.132010131967505</v>
      </c>
      <c r="W106" t="s">
        <v>156</v>
      </c>
      <c r="X106" t="s">
        <v>157</v>
      </c>
      <c r="Y106" t="s">
        <v>158</v>
      </c>
      <c r="Z106" t="s">
        <v>159</v>
      </c>
      <c r="AA106" t="s">
        <v>160</v>
      </c>
      <c r="AB106">
        <v>98.553703009314404</v>
      </c>
      <c r="AC106">
        <v>99.139909773895752</v>
      </c>
      <c r="AD106">
        <v>77.500660840101148</v>
      </c>
      <c r="AE106">
        <v>93.725115962135106</v>
      </c>
      <c r="AF106">
        <v>92.778851018721468</v>
      </c>
      <c r="AG106">
        <v>322.71120775882559</v>
      </c>
      <c r="AH106">
        <v>539.709559612254</v>
      </c>
      <c r="AI106">
        <v>507.4386841108157</v>
      </c>
      <c r="AJ106">
        <v>509.64389274260998</v>
      </c>
      <c r="AK106">
        <v>480.47116074005203</v>
      </c>
      <c r="AL106">
        <v>98.7779095327775</v>
      </c>
      <c r="AM106">
        <v>102.9117316612288</v>
      </c>
      <c r="AN106">
        <v>109.2953274036057</v>
      </c>
      <c r="AO106">
        <v>122.80229689071901</v>
      </c>
      <c r="AP106">
        <v>106.7774230782065</v>
      </c>
      <c r="AQ106">
        <v>194.5154736183035</v>
      </c>
      <c r="AR106">
        <v>391.26226499665029</v>
      </c>
      <c r="AS106">
        <v>418.10325651101459</v>
      </c>
      <c r="AT106">
        <v>399.38816952181878</v>
      </c>
      <c r="AU106">
        <v>416.1406517502308</v>
      </c>
      <c r="AV106">
        <v>134.87014752628079</v>
      </c>
      <c r="AW106">
        <v>166.99499791325951</v>
      </c>
      <c r="AX106">
        <v>20.00922897804897</v>
      </c>
      <c r="AY106">
        <v>1695.5503056753371</v>
      </c>
      <c r="AZ106">
        <v>342.54982487163238</v>
      </c>
    </row>
    <row r="107">
      <c r="A107" t="s">
        <v>303</v>
      </c>
      <c r="B107">
        <v>2019</v>
      </c>
      <c r="C107" t="s">
        <v>306</v>
      </c>
      <c r="D107">
        <v>270</v>
      </c>
      <c r="E107" t="s">
        <v>116</v>
      </c>
      <c r="F107" t="s">
        <v>91</v>
      </c>
      <c r="G107" t="s">
        <v>191</v>
      </c>
      <c r="H107">
        <v>4.7714270238714356</v>
      </c>
      <c r="I107">
        <v>3.7760728912850121</v>
      </c>
      <c r="J107">
        <v>6.6280407119032141</v>
      </c>
      <c r="K107">
        <v>4.1769500349819522</v>
      </c>
      <c r="L107">
        <v>5.9830132664631481</v>
      </c>
      <c r="M107">
        <v>14.91194092286802</v>
      </c>
      <c r="N107">
        <v>16.807890772812971</v>
      </c>
      <c r="O107">
        <v>8.377802358597302</v>
      </c>
      <c r="P107">
        <v>1.825246003366612</v>
      </c>
      <c r="Q107">
        <v>6.0297011701964243</v>
      </c>
      <c r="R107">
        <v>5.6258874848146094</v>
      </c>
      <c r="S107">
        <v>2.189299412580255</v>
      </c>
      <c r="T107">
        <v>2.227004703182923</v>
      </c>
      <c r="U107">
        <v>2.8763907650277081</v>
      </c>
      <c r="V107">
        <v>6.1616305416173214</v>
      </c>
      <c r="W107" t="s">
        <v>156</v>
      </c>
      <c r="X107" t="s">
        <v>157</v>
      </c>
      <c r="Y107" t="s">
        <v>158</v>
      </c>
      <c r="Z107" t="s">
        <v>159</v>
      </c>
      <c r="AA107" t="s">
        <v>160</v>
      </c>
      <c r="AB107">
        <v>0.97340842472074529</v>
      </c>
      <c r="AC107">
        <v>0.57890688295480286</v>
      </c>
      <c r="AD107">
        <v>18.78799513174777</v>
      </c>
      <c r="AE107">
        <v>5.5196673769455398</v>
      </c>
      <c r="AF107">
        <v>5.5305433321670812</v>
      </c>
      <c r="AG107">
        <v>16.482526453062121</v>
      </c>
      <c r="AH107">
        <v>21.22226769918133</v>
      </c>
      <c r="AI107">
        <v>36.235688640868183</v>
      </c>
      <c r="AJ107">
        <v>22.301518716776709</v>
      </c>
      <c r="AK107">
        <v>31.189816400704011</v>
      </c>
      <c r="AL107">
        <v>17.311128816582109</v>
      </c>
      <c r="AM107">
        <v>20.960666944151519</v>
      </c>
      <c r="AN107">
        <v>10.11034997196211</v>
      </c>
      <c r="AO107">
        <v>2.3143124077578481</v>
      </c>
      <c r="AP107">
        <v>6.913003436431274</v>
      </c>
      <c r="AQ107">
        <v>11.69120241756654</v>
      </c>
      <c r="AR107">
        <v>8.8721907201614858</v>
      </c>
      <c r="AS107">
        <v>9.5446199401623719</v>
      </c>
      <c r="AT107">
        <v>11.883571456091859</v>
      </c>
      <c r="AU107">
        <v>27.83077179972522</v>
      </c>
      <c r="AV107">
        <v>1.332103552040087</v>
      </c>
      <c r="AW107">
        <v>0.97513255692375056</v>
      </c>
      <c r="AX107">
        <v>4.8507108527143226</v>
      </c>
      <c r="AY107">
        <v>99.854490572059433</v>
      </c>
      <c r="AZ107">
        <v>20.419380376854711</v>
      </c>
    </row>
    <row r="108">
      <c r="A108" t="s">
        <v>303</v>
      </c>
      <c r="B108">
        <v>2019</v>
      </c>
      <c r="C108" t="s">
        <v>306</v>
      </c>
      <c r="D108">
        <v>274</v>
      </c>
      <c r="E108" t="s">
        <v>76</v>
      </c>
      <c r="F108" t="s">
        <v>49</v>
      </c>
      <c r="G108" t="s">
        <v>346</v>
      </c>
      <c r="H108">
        <v>80.969941911015553</v>
      </c>
      <c r="I108">
        <v>85.18847639049855</v>
      </c>
      <c r="J108">
        <v>84.170413007586788</v>
      </c>
      <c r="K108">
        <v>84.463012690281175</v>
      </c>
      <c r="L108">
        <v>85.132139249425492</v>
      </c>
      <c r="M108">
        <v>88.408851093313487</v>
      </c>
      <c r="N108">
        <v>87.63141004231818</v>
      </c>
      <c r="O108">
        <v>84.924298156702164</v>
      </c>
      <c r="P108">
        <v>85.483853360894486</v>
      </c>
      <c r="Q108">
        <v>85.716104799044132</v>
      </c>
      <c r="R108">
        <v>80.353977702832253</v>
      </c>
      <c r="S108">
        <v>79.538725671337062</v>
      </c>
      <c r="T108">
        <v>87.402578311667909</v>
      </c>
      <c r="U108">
        <v>83.84243888727903</v>
      </c>
      <c r="V108">
        <v>84.500047734745266</v>
      </c>
      <c r="W108" t="s">
        <v>156</v>
      </c>
      <c r="X108" t="s">
        <v>157</v>
      </c>
      <c r="Y108" t="s">
        <v>158</v>
      </c>
      <c r="Z108" t="s">
        <v>159</v>
      </c>
      <c r="AA108" t="s">
        <v>160</v>
      </c>
      <c r="AB108">
        <v>96.75698307819988</v>
      </c>
      <c r="AC108">
        <v>85.097055150246916</v>
      </c>
      <c r="AD108">
        <v>75.355154136551008</v>
      </c>
      <c r="AE108">
        <v>85.176233770314056</v>
      </c>
      <c r="AF108">
        <v>74.915844453388232</v>
      </c>
      <c r="AG108">
        <v>296.16600685970923</v>
      </c>
      <c r="AH108">
        <v>510.94938690397362</v>
      </c>
      <c r="AI108">
        <v>495.42933891904119</v>
      </c>
      <c r="AJ108">
        <v>482.06943525566112</v>
      </c>
      <c r="AK108">
        <v>470.60542613564837</v>
      </c>
      <c r="AL108">
        <v>108.0704310432304</v>
      </c>
      <c r="AM108">
        <v>114.206021307778</v>
      </c>
      <c r="AN108">
        <v>108.473408619276</v>
      </c>
      <c r="AO108">
        <v>112.1426783666173</v>
      </c>
      <c r="AP108">
        <v>110.10217968699909</v>
      </c>
      <c r="AQ108">
        <v>174.50596658341419</v>
      </c>
      <c r="AR108">
        <v>342.34712360509701</v>
      </c>
      <c r="AS108">
        <v>407.22414484245849</v>
      </c>
      <c r="AT108">
        <v>364.52543536753001</v>
      </c>
      <c r="AU108">
        <v>413.62220465163222</v>
      </c>
      <c r="AV108">
        <v>135.93407909346359</v>
      </c>
      <c r="AW108">
        <v>149.67387063798921</v>
      </c>
      <c r="AX108">
        <v>21.879190425317798</v>
      </c>
      <c r="AY108">
        <v>1664.2474172623381</v>
      </c>
      <c r="AZ108">
        <v>283.48503665492689</v>
      </c>
    </row>
    <row r="109">
      <c r="A109" t="s">
        <v>303</v>
      </c>
      <c r="B109">
        <v>2019</v>
      </c>
      <c r="C109" t="s">
        <v>306</v>
      </c>
      <c r="D109">
        <v>275</v>
      </c>
      <c r="E109" t="s">
        <v>76</v>
      </c>
      <c r="F109" t="s">
        <v>48</v>
      </c>
      <c r="G109" t="s">
        <v>191</v>
      </c>
      <c r="H109">
        <v>18.77246744454192</v>
      </c>
      <c r="I109">
        <v>14.206963396141649</v>
      </c>
      <c r="J109">
        <v>15.8295869924131</v>
      </c>
      <c r="K109">
        <v>15.536987309718659</v>
      </c>
      <c r="L109">
        <v>14.716827578863001</v>
      </c>
      <c r="M109">
        <v>10.292561646896459</v>
      </c>
      <c r="N109">
        <v>12.36858995768179</v>
      </c>
      <c r="O109">
        <v>15.075701843297811</v>
      </c>
      <c r="P109">
        <v>14.51614663910553</v>
      </c>
      <c r="Q109">
        <v>13.633911843721959</v>
      </c>
      <c r="R109">
        <v>19.558665598902639</v>
      </c>
      <c r="S109">
        <v>19.812791637903079</v>
      </c>
      <c r="T109">
        <v>12.597421688332091</v>
      </c>
      <c r="U109">
        <v>16.15756111272103</v>
      </c>
      <c r="V109">
        <v>15.499952265254731</v>
      </c>
      <c r="W109" t="s">
        <v>156</v>
      </c>
      <c r="X109" t="s">
        <v>157</v>
      </c>
      <c r="Y109" t="s">
        <v>158</v>
      </c>
      <c r="Z109" t="s">
        <v>159</v>
      </c>
      <c r="AA109" t="s">
        <v>160</v>
      </c>
      <c r="AB109">
        <v>3.2430169217999669</v>
      </c>
      <c r="AC109">
        <v>14.902944849753171</v>
      </c>
      <c r="AD109">
        <v>23.991443312225751</v>
      </c>
      <c r="AE109">
        <v>14.556941267392959</v>
      </c>
      <c r="AF109">
        <v>25.084155546611552</v>
      </c>
      <c r="AG109">
        <v>68.664575899831434</v>
      </c>
      <c r="AH109">
        <v>85.211516212014374</v>
      </c>
      <c r="AI109">
        <v>93.173379323988712</v>
      </c>
      <c r="AJ109">
        <v>88.676764650052348</v>
      </c>
      <c r="AK109">
        <v>81.353751652169649</v>
      </c>
      <c r="AL109">
        <v>12.58156349690702</v>
      </c>
      <c r="AM109">
        <v>16.119419367690551</v>
      </c>
      <c r="AN109">
        <v>19.256123415385069</v>
      </c>
      <c r="AO109">
        <v>19.043123346338941</v>
      </c>
      <c r="AP109">
        <v>17.512734802560932</v>
      </c>
      <c r="AQ109">
        <v>42.475854251307027</v>
      </c>
      <c r="AR109">
        <v>85.277356037243322</v>
      </c>
      <c r="AS109">
        <v>58.693626359144197</v>
      </c>
      <c r="AT109">
        <v>70.248934516452138</v>
      </c>
      <c r="AU109">
        <v>75.871252145027555</v>
      </c>
      <c r="AV109">
        <v>4.5561209612448268</v>
      </c>
      <c r="AW109">
        <v>26.212204824582251</v>
      </c>
      <c r="AX109">
        <v>6.9658587102775904</v>
      </c>
      <c r="AY109">
        <v>284.42619302500469</v>
      </c>
      <c r="AZ109">
        <v>94.919610216947291</v>
      </c>
    </row>
    <row r="110">
      <c r="A110" t="s">
        <v>303</v>
      </c>
      <c r="B110">
        <v>2019</v>
      </c>
      <c r="C110" t="s">
        <v>306</v>
      </c>
      <c r="D110">
        <v>276</v>
      </c>
      <c r="E110" t="s">
        <v>76</v>
      </c>
      <c r="F110" t="s">
        <v>114</v>
      </c>
      <c r="G110" t="s">
        <v>191</v>
      </c>
      <c r="H110">
        <v>0.25759064444270552</v>
      </c>
      <c r="I110">
        <v>0.60456021335962695</v>
      </c>
      <c r="J110">
        <v>0</v>
      </c>
      <c r="K110">
        <v>0</v>
      </c>
      <c r="L110">
        <v>0.15103317171152009</v>
      </c>
      <c r="M110">
        <v>1.2985872597900161</v>
      </c>
      <c r="N110">
        <v>0</v>
      </c>
      <c r="O110">
        <v>0</v>
      </c>
      <c r="P110">
        <v>0</v>
      </c>
      <c r="Q110">
        <v>0.6499833572339121</v>
      </c>
      <c r="R110">
        <v>0.087356698265167204</v>
      </c>
      <c r="S110">
        <v>0.64848269075991483</v>
      </c>
      <c r="T110">
        <v>0</v>
      </c>
      <c r="U110">
        <v>0</v>
      </c>
      <c r="V110">
        <v>0</v>
      </c>
      <c r="W110" t="s">
        <v>156</v>
      </c>
      <c r="X110" t="s">
        <v>157</v>
      </c>
      <c r="Y110" t="s">
        <v>158</v>
      </c>
      <c r="Z110" t="s">
        <v>159</v>
      </c>
      <c r="AA110" t="s">
        <v>160</v>
      </c>
      <c r="AB110">
        <v>0</v>
      </c>
      <c r="AC110">
        <v>0</v>
      </c>
      <c r="AD110">
        <v>0.65340255122333502</v>
      </c>
      <c r="AE110">
        <v>0.26682496229251268</v>
      </c>
      <c r="AF110">
        <v>0</v>
      </c>
      <c r="AG110">
        <v>0.94219645918550932</v>
      </c>
      <c r="AH110">
        <v>3.6260734250799418</v>
      </c>
      <c r="AI110">
        <v>0</v>
      </c>
      <c r="AJ110">
        <v>0</v>
      </c>
      <c r="AK110">
        <v>0.83490243239010498</v>
      </c>
      <c r="AL110">
        <v>1.587385009275033</v>
      </c>
      <c r="AM110">
        <v>0</v>
      </c>
      <c r="AN110">
        <v>0</v>
      </c>
      <c r="AO110">
        <v>0</v>
      </c>
      <c r="AP110">
        <v>0.83490243239010498</v>
      </c>
      <c r="AQ110">
        <v>0.1897138823005815</v>
      </c>
      <c r="AR110">
        <v>2.7911709926898371</v>
      </c>
      <c r="AS110">
        <v>0</v>
      </c>
      <c r="AT110">
        <v>0</v>
      </c>
      <c r="AU110">
        <v>0</v>
      </c>
      <c r="AV110">
        <v>0</v>
      </c>
      <c r="AW110">
        <v>0</v>
      </c>
      <c r="AX110">
        <v>0.1897138823005815</v>
      </c>
      <c r="AY110">
        <v>5.2134584343549744</v>
      </c>
      <c r="AZ110">
        <v>0</v>
      </c>
    </row>
    <row r="111">
      <c r="A111" t="s">
        <v>303</v>
      </c>
      <c r="B111">
        <v>2019</v>
      </c>
      <c r="C111" t="s">
        <v>306</v>
      </c>
      <c r="D111">
        <v>341</v>
      </c>
      <c r="E111" t="s">
        <v>148</v>
      </c>
      <c r="F111" t="s">
        <v>49</v>
      </c>
      <c r="G111" t="s">
        <v>392</v>
      </c>
      <c r="H111">
        <v>36.038514442916089</v>
      </c>
      <c r="I111">
        <v>55.555555555555557</v>
      </c>
      <c r="J111">
        <v>66.121495327102807</v>
      </c>
      <c r="K111">
        <v>79.726651480637813</v>
      </c>
      <c r="L111">
        <v>86.926605504587144</v>
      </c>
      <c r="M111">
        <v>45</v>
      </c>
      <c r="N111">
        <v>75.396825396825392</v>
      </c>
      <c r="O111">
        <v>86.04651162790698</v>
      </c>
      <c r="P111">
        <v>85.9375</v>
      </c>
      <c r="Q111">
        <v>90.082644628099175</v>
      </c>
      <c r="R111">
        <v>35.170178282009722</v>
      </c>
      <c r="S111">
        <v>53.061224489795919</v>
      </c>
      <c r="T111">
        <v>62.222222222222221</v>
      </c>
      <c r="U111">
        <v>72.053872053872055</v>
      </c>
      <c r="V111">
        <v>84.042553191489361</v>
      </c>
      <c r="W111" t="s">
        <v>156</v>
      </c>
      <c r="X111" t="s">
        <v>157</v>
      </c>
      <c r="Y111" t="s">
        <v>158</v>
      </c>
      <c r="Z111" t="s">
        <v>159</v>
      </c>
      <c r="AA111" t="s">
        <v>160</v>
      </c>
      <c r="AB111">
        <v>55.522388059701491</v>
      </c>
      <c r="AC111">
        <v>45.026178010471199</v>
      </c>
      <c r="AD111">
        <v>42.944785276073617</v>
      </c>
      <c r="AE111">
        <v>70.386643233743413</v>
      </c>
      <c r="AF111">
        <v>63.541666666666657</v>
      </c>
      <c r="AG111">
        <v>262</v>
      </c>
      <c r="AH111">
        <v>260</v>
      </c>
      <c r="AI111">
        <v>283</v>
      </c>
      <c r="AJ111">
        <v>350</v>
      </c>
      <c r="AK111">
        <v>379</v>
      </c>
      <c r="AL111">
        <v>63</v>
      </c>
      <c r="AM111">
        <v>95</v>
      </c>
      <c r="AN111">
        <v>111</v>
      </c>
      <c r="AO111">
        <v>110</v>
      </c>
      <c r="AP111">
        <v>109</v>
      </c>
      <c r="AQ111">
        <v>217</v>
      </c>
      <c r="AR111">
        <v>182</v>
      </c>
      <c r="AS111">
        <v>196</v>
      </c>
      <c r="AT111">
        <v>214</v>
      </c>
      <c r="AU111">
        <v>237</v>
      </c>
      <c r="AV111">
        <v>186</v>
      </c>
      <c r="AW111">
        <v>172</v>
      </c>
      <c r="AX111">
        <v>70</v>
      </c>
      <c r="AY111">
        <v>801</v>
      </c>
      <c r="AZ111">
        <v>305</v>
      </c>
    </row>
    <row r="112">
      <c r="A112" t="s">
        <v>303</v>
      </c>
      <c r="B112">
        <v>2019</v>
      </c>
      <c r="C112" t="s">
        <v>306</v>
      </c>
      <c r="D112">
        <v>342</v>
      </c>
      <c r="E112" t="s">
        <v>148</v>
      </c>
      <c r="F112" t="s">
        <v>48</v>
      </c>
      <c r="G112" t="s">
        <v>191</v>
      </c>
      <c r="H112">
        <v>63.961485557083911</v>
      </c>
      <c r="I112">
        <v>44.444444444444443</v>
      </c>
      <c r="J112">
        <v>33.878504672897201</v>
      </c>
      <c r="K112">
        <v>20.273348519362191</v>
      </c>
      <c r="L112">
        <v>13.07339449541284</v>
      </c>
      <c r="M112">
        <v>55.000000000000007</v>
      </c>
      <c r="N112">
        <v>24.603174603174601</v>
      </c>
      <c r="O112">
        <v>13.95348837209302</v>
      </c>
      <c r="P112">
        <v>14.0625</v>
      </c>
      <c r="Q112">
        <v>9.9173553719008272</v>
      </c>
      <c r="R112">
        <v>64.829821717990271</v>
      </c>
      <c r="S112">
        <v>46.938775510204081</v>
      </c>
      <c r="T112">
        <v>37.777777777777779</v>
      </c>
      <c r="U112">
        <v>27.946127946127952</v>
      </c>
      <c r="V112">
        <v>15.957446808510641</v>
      </c>
      <c r="W112" t="s">
        <v>156</v>
      </c>
      <c r="X112" t="s">
        <v>157</v>
      </c>
      <c r="Y112" t="s">
        <v>158</v>
      </c>
      <c r="Z112" t="s">
        <v>159</v>
      </c>
      <c r="AA112" t="s">
        <v>160</v>
      </c>
      <c r="AB112">
        <v>44.477611940298509</v>
      </c>
      <c r="AC112">
        <v>54.973821989528787</v>
      </c>
      <c r="AD112">
        <v>57.055214723926383</v>
      </c>
      <c r="AE112">
        <v>29.61335676625659</v>
      </c>
      <c r="AF112">
        <v>36.458333333333329</v>
      </c>
      <c r="AG112">
        <v>465</v>
      </c>
      <c r="AH112">
        <v>208</v>
      </c>
      <c r="AI112">
        <v>145</v>
      </c>
      <c r="AJ112">
        <v>89</v>
      </c>
      <c r="AK112">
        <v>57</v>
      </c>
      <c r="AL112">
        <v>77</v>
      </c>
      <c r="AM112">
        <v>31</v>
      </c>
      <c r="AN112">
        <v>18</v>
      </c>
      <c r="AO112">
        <v>18</v>
      </c>
      <c r="AP112">
        <v>12</v>
      </c>
      <c r="AQ112">
        <v>400</v>
      </c>
      <c r="AR112">
        <v>161</v>
      </c>
      <c r="AS112">
        <v>119</v>
      </c>
      <c r="AT112">
        <v>83</v>
      </c>
      <c r="AU112">
        <v>45</v>
      </c>
      <c r="AV112">
        <v>149</v>
      </c>
      <c r="AW112">
        <v>210</v>
      </c>
      <c r="AX112">
        <v>93</v>
      </c>
      <c r="AY112">
        <v>337</v>
      </c>
      <c r="AZ112">
        <v>175</v>
      </c>
    </row>
    <row r="113">
      <c r="A113" t="s">
        <v>303</v>
      </c>
      <c r="B113">
        <v>2019</v>
      </c>
      <c r="C113" t="s">
        <v>306</v>
      </c>
      <c r="D113">
        <v>343</v>
      </c>
      <c r="E113" t="s">
        <v>143</v>
      </c>
      <c r="F113" t="s">
        <v>49</v>
      </c>
      <c r="G113" t="s">
        <v>393</v>
      </c>
      <c r="H113">
        <v>81.292984869326006</v>
      </c>
      <c r="I113">
        <v>89.102564102564102</v>
      </c>
      <c r="J113">
        <v>92.523364485981304</v>
      </c>
      <c r="K113">
        <v>96.81093394077449</v>
      </c>
      <c r="L113">
        <v>97.247706422018354</v>
      </c>
      <c r="M113">
        <v>84.285714285714292</v>
      </c>
      <c r="N113">
        <v>94.444444444444443</v>
      </c>
      <c r="O113">
        <v>98.449612403100772</v>
      </c>
      <c r="P113">
        <v>97.65625</v>
      </c>
      <c r="Q113">
        <v>97.52066115702479</v>
      </c>
      <c r="R113">
        <v>80.875202593192881</v>
      </c>
      <c r="S113">
        <v>88.338192419825063</v>
      </c>
      <c r="T113">
        <v>91.111111111111114</v>
      </c>
      <c r="U113">
        <v>95.622895622895626</v>
      </c>
      <c r="V113">
        <v>96.808510638297875</v>
      </c>
      <c r="W113" t="s">
        <v>156</v>
      </c>
      <c r="X113" t="s">
        <v>157</v>
      </c>
      <c r="Y113" t="s">
        <v>158</v>
      </c>
      <c r="Z113" t="s">
        <v>159</v>
      </c>
      <c r="AA113" t="s">
        <v>160</v>
      </c>
      <c r="AB113">
        <v>92.238805970149258</v>
      </c>
      <c r="AC113">
        <v>83.507853403141368</v>
      </c>
      <c r="AD113">
        <v>87.116564417177912</v>
      </c>
      <c r="AE113">
        <v>91.915641476274175</v>
      </c>
      <c r="AF113">
        <v>91.041666666666671</v>
      </c>
      <c r="AG113">
        <v>591</v>
      </c>
      <c r="AH113">
        <v>417</v>
      </c>
      <c r="AI113">
        <v>396</v>
      </c>
      <c r="AJ113">
        <v>425</v>
      </c>
      <c r="AK113">
        <v>424</v>
      </c>
      <c r="AL113">
        <v>118</v>
      </c>
      <c r="AM113">
        <v>119</v>
      </c>
      <c r="AN113">
        <v>127</v>
      </c>
      <c r="AO113">
        <v>125</v>
      </c>
      <c r="AP113">
        <v>118</v>
      </c>
      <c r="AQ113">
        <v>499</v>
      </c>
      <c r="AR113">
        <v>303</v>
      </c>
      <c r="AS113">
        <v>287</v>
      </c>
      <c r="AT113">
        <v>284</v>
      </c>
      <c r="AU113">
        <v>273</v>
      </c>
      <c r="AV113">
        <v>309</v>
      </c>
      <c r="AW113">
        <v>319</v>
      </c>
      <c r="AX113">
        <v>142</v>
      </c>
      <c r="AY113">
        <v>1046</v>
      </c>
      <c r="AZ113">
        <v>437</v>
      </c>
    </row>
    <row r="114">
      <c r="A114" t="s">
        <v>303</v>
      </c>
      <c r="B114">
        <v>2019</v>
      </c>
      <c r="C114" t="s">
        <v>306</v>
      </c>
      <c r="D114">
        <v>344</v>
      </c>
      <c r="E114" t="s">
        <v>143</v>
      </c>
      <c r="F114" t="s">
        <v>48</v>
      </c>
      <c r="G114" t="s">
        <v>191</v>
      </c>
      <c r="H114">
        <v>18.707015130674009</v>
      </c>
      <c r="I114">
        <v>10.8974358974359</v>
      </c>
      <c r="J114">
        <v>7.4766355140186906</v>
      </c>
      <c r="K114">
        <v>3.1890660592255129</v>
      </c>
      <c r="L114">
        <v>2.7522935779816522</v>
      </c>
      <c r="M114">
        <v>15.71428571428571</v>
      </c>
      <c r="N114">
        <v>5.5555555555555554</v>
      </c>
      <c r="O114">
        <v>1.5503875968992249</v>
      </c>
      <c r="P114">
        <v>2.34375</v>
      </c>
      <c r="Q114">
        <v>2.4793388429752068</v>
      </c>
      <c r="R114">
        <v>19.124797406807129</v>
      </c>
      <c r="S114">
        <v>11.66180758017493</v>
      </c>
      <c r="T114">
        <v>8.8888888888888893</v>
      </c>
      <c r="U114">
        <v>4.3771043771043772</v>
      </c>
      <c r="V114">
        <v>3.191489361702128</v>
      </c>
      <c r="W114" t="s">
        <v>156</v>
      </c>
      <c r="X114" t="s">
        <v>157</v>
      </c>
      <c r="Y114" t="s">
        <v>158</v>
      </c>
      <c r="Z114" t="s">
        <v>159</v>
      </c>
      <c r="AA114" t="s">
        <v>160</v>
      </c>
      <c r="AB114">
        <v>7.7611940298507456</v>
      </c>
      <c r="AC114">
        <v>16.492146596858639</v>
      </c>
      <c r="AD114">
        <v>12.88343558282209</v>
      </c>
      <c r="AE114">
        <v>8.0843585237258342</v>
      </c>
      <c r="AF114">
        <v>8.9583333333333339</v>
      </c>
      <c r="AG114">
        <v>136</v>
      </c>
      <c r="AH114">
        <v>51</v>
      </c>
      <c r="AI114">
        <v>32</v>
      </c>
      <c r="AJ114">
        <v>14</v>
      </c>
      <c r="AK114">
        <v>12</v>
      </c>
      <c r="AL114">
        <v>22</v>
      </c>
      <c r="AM114">
        <v>7</v>
      </c>
      <c r="AN114">
        <v>2</v>
      </c>
      <c r="AO114">
        <v>3</v>
      </c>
      <c r="AP114">
        <v>3</v>
      </c>
      <c r="AQ114">
        <v>118</v>
      </c>
      <c r="AR114">
        <v>40</v>
      </c>
      <c r="AS114">
        <v>28</v>
      </c>
      <c r="AT114">
        <v>13</v>
      </c>
      <c r="AU114">
        <v>9</v>
      </c>
      <c r="AV114">
        <v>26</v>
      </c>
      <c r="AW114">
        <v>63</v>
      </c>
      <c r="AX114">
        <v>21</v>
      </c>
      <c r="AY114">
        <v>92</v>
      </c>
      <c r="AZ114">
        <v>43</v>
      </c>
    </row>
    <row r="115">
      <c r="A115" t="s">
        <v>303</v>
      </c>
      <c r="B115">
        <v>2019</v>
      </c>
      <c r="C115" t="s">
        <v>306</v>
      </c>
      <c r="D115">
        <v>345</v>
      </c>
      <c r="E115" t="s">
        <v>144</v>
      </c>
      <c r="F115" t="s">
        <v>49</v>
      </c>
      <c r="G115" t="s">
        <v>394</v>
      </c>
      <c r="H115">
        <v>41.540577716643739</v>
      </c>
      <c r="I115">
        <v>58.974358974358978</v>
      </c>
      <c r="J115">
        <v>70.09345794392523</v>
      </c>
      <c r="K115">
        <v>81.548974943052386</v>
      </c>
      <c r="L115">
        <v>88.302752293577981</v>
      </c>
      <c r="M115">
        <v>52.142857142857153</v>
      </c>
      <c r="N115">
        <v>77.777777777777786</v>
      </c>
      <c r="O115">
        <v>86.04651162790698</v>
      </c>
      <c r="P115">
        <v>87.5</v>
      </c>
      <c r="Q115">
        <v>92.561983471074385</v>
      </c>
      <c r="R115">
        <v>40.356564019448953</v>
      </c>
      <c r="S115">
        <v>56.559766763848387</v>
      </c>
      <c r="T115">
        <v>66.349206349206341</v>
      </c>
      <c r="U115">
        <v>74.747474747474755</v>
      </c>
      <c r="V115">
        <v>85.460992907801412</v>
      </c>
      <c r="W115" t="s">
        <v>156</v>
      </c>
      <c r="X115" t="s">
        <v>157</v>
      </c>
      <c r="Y115" t="s">
        <v>158</v>
      </c>
      <c r="Z115" t="s">
        <v>159</v>
      </c>
      <c r="AA115" t="s">
        <v>160</v>
      </c>
      <c r="AB115">
        <v>57.910447761194028</v>
      </c>
      <c r="AC115">
        <v>50.785340314136128</v>
      </c>
      <c r="AD115">
        <v>47.239263803680977</v>
      </c>
      <c r="AE115">
        <v>73.725834797891025</v>
      </c>
      <c r="AF115">
        <v>66.041666666666671</v>
      </c>
      <c r="AG115">
        <v>302</v>
      </c>
      <c r="AH115">
        <v>276</v>
      </c>
      <c r="AI115">
        <v>300</v>
      </c>
      <c r="AJ115">
        <v>358</v>
      </c>
      <c r="AK115">
        <v>385</v>
      </c>
      <c r="AL115">
        <v>73</v>
      </c>
      <c r="AM115">
        <v>98</v>
      </c>
      <c r="AN115">
        <v>111</v>
      </c>
      <c r="AO115">
        <v>112</v>
      </c>
      <c r="AP115">
        <v>112</v>
      </c>
      <c r="AQ115">
        <v>249</v>
      </c>
      <c r="AR115">
        <v>194</v>
      </c>
      <c r="AS115">
        <v>209</v>
      </c>
      <c r="AT115">
        <v>222</v>
      </c>
      <c r="AU115">
        <v>241</v>
      </c>
      <c r="AV115">
        <v>194</v>
      </c>
      <c r="AW115">
        <v>194</v>
      </c>
      <c r="AX115">
        <v>77</v>
      </c>
      <c r="AY115">
        <v>839</v>
      </c>
      <c r="AZ115">
        <v>317</v>
      </c>
    </row>
    <row r="116">
      <c r="A116" t="s">
        <v>303</v>
      </c>
      <c r="B116">
        <v>2019</v>
      </c>
      <c r="C116" t="s">
        <v>306</v>
      </c>
      <c r="D116">
        <v>346</v>
      </c>
      <c r="E116" t="s">
        <v>144</v>
      </c>
      <c r="F116" t="s">
        <v>48</v>
      </c>
      <c r="G116" t="s">
        <v>191</v>
      </c>
      <c r="H116">
        <v>58.459422283356247</v>
      </c>
      <c r="I116">
        <v>41.025641025641022</v>
      </c>
      <c r="J116">
        <v>29.906542056074759</v>
      </c>
      <c r="K116">
        <v>18.451025056947611</v>
      </c>
      <c r="L116">
        <v>11.69724770642202</v>
      </c>
      <c r="M116">
        <v>47.857142857142861</v>
      </c>
      <c r="N116">
        <v>22.222222222222221</v>
      </c>
      <c r="O116">
        <v>13.95348837209302</v>
      </c>
      <c r="P116">
        <v>12.5</v>
      </c>
      <c r="Q116">
        <v>7.4380165289256199</v>
      </c>
      <c r="R116">
        <v>59.643435980551047</v>
      </c>
      <c r="S116">
        <v>43.440233236151613</v>
      </c>
      <c r="T116">
        <v>33.650793650793652</v>
      </c>
      <c r="U116">
        <v>25.252525252525249</v>
      </c>
      <c r="V116">
        <v>14.539007092198579</v>
      </c>
      <c r="W116" t="s">
        <v>156</v>
      </c>
      <c r="X116" t="s">
        <v>157</v>
      </c>
      <c r="Y116" t="s">
        <v>158</v>
      </c>
      <c r="Z116" t="s">
        <v>159</v>
      </c>
      <c r="AA116" t="s">
        <v>160</v>
      </c>
      <c r="AB116">
        <v>42.089552238805972</v>
      </c>
      <c r="AC116">
        <v>49.214659685863879</v>
      </c>
      <c r="AD116">
        <v>52.760736196319023</v>
      </c>
      <c r="AE116">
        <v>26.274165202108961</v>
      </c>
      <c r="AF116">
        <v>33.958333333333343</v>
      </c>
      <c r="AG116">
        <v>425</v>
      </c>
      <c r="AH116">
        <v>192</v>
      </c>
      <c r="AI116">
        <v>128</v>
      </c>
      <c r="AJ116">
        <v>81</v>
      </c>
      <c r="AK116">
        <v>51</v>
      </c>
      <c r="AL116">
        <v>67</v>
      </c>
      <c r="AM116">
        <v>28</v>
      </c>
      <c r="AN116">
        <v>18</v>
      </c>
      <c r="AO116">
        <v>16</v>
      </c>
      <c r="AP116">
        <v>9</v>
      </c>
      <c r="AQ116">
        <v>368</v>
      </c>
      <c r="AR116">
        <v>149</v>
      </c>
      <c r="AS116">
        <v>106</v>
      </c>
      <c r="AT116">
        <v>75</v>
      </c>
      <c r="AU116">
        <v>41</v>
      </c>
      <c r="AV116">
        <v>141</v>
      </c>
      <c r="AW116">
        <v>188</v>
      </c>
      <c r="AX116">
        <v>86</v>
      </c>
      <c r="AY116">
        <v>299</v>
      </c>
      <c r="AZ116">
        <v>163</v>
      </c>
    </row>
    <row r="117">
      <c r="A117" t="s">
        <v>303</v>
      </c>
      <c r="B117">
        <v>2019</v>
      </c>
      <c r="C117" t="s">
        <v>306</v>
      </c>
      <c r="D117">
        <v>347</v>
      </c>
      <c r="E117" t="s">
        <v>145</v>
      </c>
      <c r="F117" t="s">
        <v>49</v>
      </c>
      <c r="G117" t="s">
        <v>395</v>
      </c>
      <c r="H117">
        <v>36.176066024759287</v>
      </c>
      <c r="I117">
        <v>56.623931623931632</v>
      </c>
      <c r="J117">
        <v>66.822429906542055</v>
      </c>
      <c r="K117">
        <v>80.637813211845099</v>
      </c>
      <c r="L117">
        <v>87.614678899082563</v>
      </c>
      <c r="M117">
        <v>46.428571428571431</v>
      </c>
      <c r="N117">
        <v>76.984126984126988</v>
      </c>
      <c r="O117">
        <v>86.04651162790698</v>
      </c>
      <c r="P117">
        <v>85.9375</v>
      </c>
      <c r="Q117">
        <v>90.082644628099175</v>
      </c>
      <c r="R117">
        <v>35.332252836304697</v>
      </c>
      <c r="S117">
        <v>53.644314868804663</v>
      </c>
      <c r="T117">
        <v>62.857142857142847</v>
      </c>
      <c r="U117">
        <v>73.400673400673398</v>
      </c>
      <c r="V117">
        <v>85.106382978723403</v>
      </c>
      <c r="W117" t="s">
        <v>156</v>
      </c>
      <c r="X117" t="s">
        <v>157</v>
      </c>
      <c r="Y117" t="s">
        <v>158</v>
      </c>
      <c r="Z117" t="s">
        <v>159</v>
      </c>
      <c r="AA117" t="s">
        <v>160</v>
      </c>
      <c r="AB117">
        <v>55.522388059701491</v>
      </c>
      <c r="AC117">
        <v>45.287958115183237</v>
      </c>
      <c r="AD117">
        <v>42.944785276073617</v>
      </c>
      <c r="AE117">
        <v>71.441124780316343</v>
      </c>
      <c r="AF117">
        <v>64.166666666666671</v>
      </c>
      <c r="AG117">
        <v>263</v>
      </c>
      <c r="AH117">
        <v>265</v>
      </c>
      <c r="AI117">
        <v>286</v>
      </c>
      <c r="AJ117">
        <v>354</v>
      </c>
      <c r="AK117">
        <v>382</v>
      </c>
      <c r="AL117">
        <v>65</v>
      </c>
      <c r="AM117">
        <v>97</v>
      </c>
      <c r="AN117">
        <v>111</v>
      </c>
      <c r="AO117">
        <v>110</v>
      </c>
      <c r="AP117">
        <v>109</v>
      </c>
      <c r="AQ117">
        <v>218</v>
      </c>
      <c r="AR117">
        <v>184</v>
      </c>
      <c r="AS117">
        <v>198</v>
      </c>
      <c r="AT117">
        <v>218</v>
      </c>
      <c r="AU117">
        <v>240</v>
      </c>
      <c r="AV117">
        <v>186</v>
      </c>
      <c r="AW117">
        <v>173</v>
      </c>
      <c r="AX117">
        <v>70</v>
      </c>
      <c r="AY117">
        <v>813</v>
      </c>
      <c r="AZ117">
        <v>308</v>
      </c>
    </row>
    <row r="118">
      <c r="A118" t="s">
        <v>303</v>
      </c>
      <c r="B118">
        <v>2019</v>
      </c>
      <c r="C118" t="s">
        <v>306</v>
      </c>
      <c r="D118">
        <v>348</v>
      </c>
      <c r="E118" t="s">
        <v>145</v>
      </c>
      <c r="F118" t="s">
        <v>48</v>
      </c>
      <c r="G118" t="s">
        <v>191</v>
      </c>
      <c r="H118">
        <v>63.823933975240713</v>
      </c>
      <c r="I118">
        <v>43.376068376068368</v>
      </c>
      <c r="J118">
        <v>33.177570093457938</v>
      </c>
      <c r="K118">
        <v>19.362186788154901</v>
      </c>
      <c r="L118">
        <v>12.38532110091743</v>
      </c>
      <c r="M118">
        <v>53.571428571428569</v>
      </c>
      <c r="N118">
        <v>23.015873015873019</v>
      </c>
      <c r="O118">
        <v>13.95348837209302</v>
      </c>
      <c r="P118">
        <v>14.0625</v>
      </c>
      <c r="Q118">
        <v>9.9173553719008272</v>
      </c>
      <c r="R118">
        <v>64.667747163695296</v>
      </c>
      <c r="S118">
        <v>46.355685131195337</v>
      </c>
      <c r="T118">
        <v>37.142857142857153</v>
      </c>
      <c r="U118">
        <v>26.599326599326599</v>
      </c>
      <c r="V118">
        <v>14.893617021276601</v>
      </c>
      <c r="W118" t="s">
        <v>156</v>
      </c>
      <c r="X118" t="s">
        <v>157</v>
      </c>
      <c r="Y118" t="s">
        <v>158</v>
      </c>
      <c r="Z118" t="s">
        <v>159</v>
      </c>
      <c r="AA118" t="s">
        <v>160</v>
      </c>
      <c r="AB118">
        <v>44.477611940298509</v>
      </c>
      <c r="AC118">
        <v>54.712041884816763</v>
      </c>
      <c r="AD118">
        <v>57.055214723926383</v>
      </c>
      <c r="AE118">
        <v>28.55887521968366</v>
      </c>
      <c r="AF118">
        <v>35.833333333333343</v>
      </c>
      <c r="AG118">
        <v>464</v>
      </c>
      <c r="AH118">
        <v>203</v>
      </c>
      <c r="AI118">
        <v>142</v>
      </c>
      <c r="AJ118">
        <v>85</v>
      </c>
      <c r="AK118">
        <v>54</v>
      </c>
      <c r="AL118">
        <v>75</v>
      </c>
      <c r="AM118">
        <v>29</v>
      </c>
      <c r="AN118">
        <v>18</v>
      </c>
      <c r="AO118">
        <v>18</v>
      </c>
      <c r="AP118">
        <v>12</v>
      </c>
      <c r="AQ118">
        <v>399</v>
      </c>
      <c r="AR118">
        <v>159</v>
      </c>
      <c r="AS118">
        <v>117</v>
      </c>
      <c r="AT118">
        <v>79</v>
      </c>
      <c r="AU118">
        <v>42</v>
      </c>
      <c r="AV118">
        <v>149</v>
      </c>
      <c r="AW118">
        <v>209</v>
      </c>
      <c r="AX118">
        <v>93</v>
      </c>
      <c r="AY118">
        <v>325</v>
      </c>
      <c r="AZ118">
        <v>172</v>
      </c>
    </row>
    <row r="119">
      <c r="A119" t="s">
        <v>303</v>
      </c>
      <c r="B119">
        <v>2019</v>
      </c>
      <c r="C119" t="s">
        <v>306</v>
      </c>
      <c r="D119">
        <v>349</v>
      </c>
      <c r="E119" t="s">
        <v>146</v>
      </c>
      <c r="F119" t="s">
        <v>49</v>
      </c>
      <c r="G119" t="s">
        <v>191</v>
      </c>
      <c r="H119">
        <v>98.899587345254474</v>
      </c>
      <c r="I119">
        <v>98.71794871794873</v>
      </c>
      <c r="J119">
        <v>98.831775700934571</v>
      </c>
      <c r="K119">
        <v>99.088838268792713</v>
      </c>
      <c r="L119">
        <v>99.311926605504581</v>
      </c>
      <c r="M119">
        <v>97.857142857142847</v>
      </c>
      <c r="N119">
        <v>98.412698412698404</v>
      </c>
      <c r="O119">
        <v>100</v>
      </c>
      <c r="P119">
        <v>100</v>
      </c>
      <c r="Q119">
        <v>100</v>
      </c>
      <c r="R119">
        <v>98.865478119935162</v>
      </c>
      <c r="S119">
        <v>99.125364431486886</v>
      </c>
      <c r="T119">
        <v>98.730158730158735</v>
      </c>
      <c r="U119">
        <v>98.653198653198643</v>
      </c>
      <c r="V119">
        <v>98.936170212765958</v>
      </c>
      <c r="W119" t="s">
        <v>156</v>
      </c>
      <c r="X119" t="s">
        <v>157</v>
      </c>
      <c r="Y119" t="s">
        <v>158</v>
      </c>
      <c r="Z119" t="s">
        <v>159</v>
      </c>
      <c r="AA119" t="s">
        <v>160</v>
      </c>
      <c r="AB119">
        <v>99.701492537313428</v>
      </c>
      <c r="AC119">
        <v>99.476439790575924</v>
      </c>
      <c r="AD119">
        <v>98.159509202453989</v>
      </c>
      <c r="AE119">
        <v>98.594024604569412</v>
      </c>
      <c r="AF119">
        <v>99.166666666666671</v>
      </c>
      <c r="AG119">
        <v>719</v>
      </c>
      <c r="AH119">
        <v>462</v>
      </c>
      <c r="AI119">
        <v>423</v>
      </c>
      <c r="AJ119">
        <v>435</v>
      </c>
      <c r="AK119">
        <v>433</v>
      </c>
      <c r="AL119">
        <v>137</v>
      </c>
      <c r="AM119">
        <v>124</v>
      </c>
      <c r="AN119">
        <v>129</v>
      </c>
      <c r="AO119">
        <v>128</v>
      </c>
      <c r="AP119">
        <v>121</v>
      </c>
      <c r="AQ119">
        <v>610</v>
      </c>
      <c r="AR119">
        <v>340</v>
      </c>
      <c r="AS119">
        <v>311</v>
      </c>
      <c r="AT119">
        <v>293</v>
      </c>
      <c r="AU119">
        <v>279</v>
      </c>
      <c r="AV119">
        <v>334</v>
      </c>
      <c r="AW119">
        <v>380</v>
      </c>
      <c r="AX119">
        <v>160</v>
      </c>
      <c r="AY119">
        <v>1122</v>
      </c>
      <c r="AZ119">
        <v>476</v>
      </c>
    </row>
    <row r="120">
      <c r="A120" t="s">
        <v>303</v>
      </c>
      <c r="B120">
        <v>2019</v>
      </c>
      <c r="C120" t="s">
        <v>306</v>
      </c>
      <c r="D120">
        <v>350</v>
      </c>
      <c r="E120" t="s">
        <v>146</v>
      </c>
      <c r="F120" t="s">
        <v>48</v>
      </c>
      <c r="G120" t="s">
        <v>191</v>
      </c>
      <c r="H120">
        <v>1.10041265474553</v>
      </c>
      <c r="I120">
        <v>1.2820512820512819</v>
      </c>
      <c r="J120">
        <v>1.168224299065421</v>
      </c>
      <c r="K120">
        <v>0.91116173120728927</v>
      </c>
      <c r="L120">
        <v>0.68807339449541294</v>
      </c>
      <c r="M120">
        <v>2.1428571428571428</v>
      </c>
      <c r="N120">
        <v>1.587301587301587</v>
      </c>
      <c r="O120">
        <v>0</v>
      </c>
      <c r="P120">
        <v>0</v>
      </c>
      <c r="Q120">
        <v>0</v>
      </c>
      <c r="R120">
        <v>1.13452188006483</v>
      </c>
      <c r="S120">
        <v>0.87463556851311952</v>
      </c>
      <c r="T120">
        <v>1.26984126984127</v>
      </c>
      <c r="U120">
        <v>1.3468013468013471</v>
      </c>
      <c r="V120">
        <v>1.063829787234043</v>
      </c>
      <c r="W120" t="s">
        <v>156</v>
      </c>
      <c r="X120" t="s">
        <v>157</v>
      </c>
      <c r="Y120" t="s">
        <v>158</v>
      </c>
      <c r="Z120" t="s">
        <v>159</v>
      </c>
      <c r="AA120" t="s">
        <v>160</v>
      </c>
      <c r="AB120">
        <v>0.29850746268656719</v>
      </c>
      <c r="AC120">
        <v>0.52356020942408377</v>
      </c>
      <c r="AD120">
        <v>1.8404907975460121</v>
      </c>
      <c r="AE120">
        <v>1.40597539543058</v>
      </c>
      <c r="AF120">
        <v>0.83333333333333337</v>
      </c>
      <c r="AG120">
        <v>8</v>
      </c>
      <c r="AH120">
        <v>6</v>
      </c>
      <c r="AI120">
        <v>5</v>
      </c>
      <c r="AJ120">
        <v>4</v>
      </c>
      <c r="AK120">
        <v>3</v>
      </c>
      <c r="AL120">
        <v>3</v>
      </c>
      <c r="AM120">
        <v>2</v>
      </c>
      <c r="AN120">
        <v>0</v>
      </c>
      <c r="AO120">
        <v>0</v>
      </c>
      <c r="AP120">
        <v>0</v>
      </c>
      <c r="AQ120">
        <v>7</v>
      </c>
      <c r="AR120">
        <v>3</v>
      </c>
      <c r="AS120">
        <v>4</v>
      </c>
      <c r="AT120">
        <v>4</v>
      </c>
      <c r="AU120">
        <v>3</v>
      </c>
      <c r="AV120">
        <v>1</v>
      </c>
      <c r="AW120">
        <v>2</v>
      </c>
      <c r="AX120">
        <v>3</v>
      </c>
      <c r="AY120">
        <v>16</v>
      </c>
      <c r="AZ120">
        <v>4</v>
      </c>
    </row>
    <row r="121">
      <c r="A121" t="s">
        <v>303</v>
      </c>
      <c r="B121">
        <v>2019</v>
      </c>
      <c r="C121" t="s">
        <v>306</v>
      </c>
      <c r="D121">
        <v>351</v>
      </c>
      <c r="E121" t="s">
        <v>147</v>
      </c>
      <c r="F121" t="s">
        <v>49</v>
      </c>
      <c r="G121" t="s">
        <v>191</v>
      </c>
      <c r="H121">
        <v>82.393397524071531</v>
      </c>
      <c r="I121">
        <v>90.384615384615387</v>
      </c>
      <c r="J121">
        <v>93.45794392523365</v>
      </c>
      <c r="K121">
        <v>97.722095671981776</v>
      </c>
      <c r="L121">
        <v>97.935779816513758</v>
      </c>
      <c r="M121">
        <v>86.428571428571431</v>
      </c>
      <c r="N121">
        <v>96.031746031746039</v>
      </c>
      <c r="O121">
        <v>98.449612403100772</v>
      </c>
      <c r="P121">
        <v>97.65625</v>
      </c>
      <c r="Q121">
        <v>97.52066115702479</v>
      </c>
      <c r="R121">
        <v>82.009724473257691</v>
      </c>
      <c r="S121">
        <v>89.212827988338191</v>
      </c>
      <c r="T121">
        <v>92.063492063492063</v>
      </c>
      <c r="U121">
        <v>96.969696969696969</v>
      </c>
      <c r="V121">
        <v>97.872340425531917</v>
      </c>
      <c r="W121" t="s">
        <v>156</v>
      </c>
      <c r="X121" t="s">
        <v>157</v>
      </c>
      <c r="Y121" t="s">
        <v>158</v>
      </c>
      <c r="Z121" t="s">
        <v>159</v>
      </c>
      <c r="AA121" t="s">
        <v>160</v>
      </c>
      <c r="AB121">
        <v>92.537313432835816</v>
      </c>
      <c r="AC121">
        <v>84.031413612565444</v>
      </c>
      <c r="AD121">
        <v>88.957055214723923</v>
      </c>
      <c r="AE121">
        <v>93.23374340949033</v>
      </c>
      <c r="AF121">
        <v>91.875</v>
      </c>
      <c r="AG121">
        <v>599</v>
      </c>
      <c r="AH121">
        <v>423</v>
      </c>
      <c r="AI121">
        <v>400</v>
      </c>
      <c r="AJ121">
        <v>429</v>
      </c>
      <c r="AK121">
        <v>427</v>
      </c>
      <c r="AL121">
        <v>121</v>
      </c>
      <c r="AM121">
        <v>121</v>
      </c>
      <c r="AN121">
        <v>127</v>
      </c>
      <c r="AO121">
        <v>125</v>
      </c>
      <c r="AP121">
        <v>118</v>
      </c>
      <c r="AQ121">
        <v>506</v>
      </c>
      <c r="AR121">
        <v>306</v>
      </c>
      <c r="AS121">
        <v>290</v>
      </c>
      <c r="AT121">
        <v>288</v>
      </c>
      <c r="AU121">
        <v>276</v>
      </c>
      <c r="AV121">
        <v>310</v>
      </c>
      <c r="AW121">
        <v>321</v>
      </c>
      <c r="AX121">
        <v>145</v>
      </c>
      <c r="AY121">
        <v>1061</v>
      </c>
      <c r="AZ121">
        <v>441</v>
      </c>
    </row>
    <row r="122">
      <c r="A122" t="s">
        <v>303</v>
      </c>
      <c r="B122">
        <v>2019</v>
      </c>
      <c r="C122" t="s">
        <v>306</v>
      </c>
      <c r="D122">
        <v>352</v>
      </c>
      <c r="E122" t="s">
        <v>147</v>
      </c>
      <c r="F122" t="s">
        <v>48</v>
      </c>
      <c r="G122" t="s">
        <v>191</v>
      </c>
      <c r="H122">
        <v>17.606602475928469</v>
      </c>
      <c r="I122">
        <v>9.6153846153846168</v>
      </c>
      <c r="J122">
        <v>6.5420560747663554</v>
      </c>
      <c r="K122">
        <v>2.2779043280182232</v>
      </c>
      <c r="L122">
        <v>2.0642201834862388</v>
      </c>
      <c r="M122">
        <v>13.571428571428569</v>
      </c>
      <c r="N122">
        <v>3.9682539682539679</v>
      </c>
      <c r="O122">
        <v>1.5503875968992249</v>
      </c>
      <c r="P122">
        <v>2.34375</v>
      </c>
      <c r="Q122">
        <v>2.4793388429752068</v>
      </c>
      <c r="R122">
        <v>17.990275526742298</v>
      </c>
      <c r="S122">
        <v>10.787172011661809</v>
      </c>
      <c r="T122">
        <v>7.9365079365079358</v>
      </c>
      <c r="U122">
        <v>3.0303030303030298</v>
      </c>
      <c r="V122">
        <v>2.1276595744680851</v>
      </c>
      <c r="W122" t="s">
        <v>156</v>
      </c>
      <c r="X122" t="s">
        <v>157</v>
      </c>
      <c r="Y122" t="s">
        <v>158</v>
      </c>
      <c r="Z122" t="s">
        <v>159</v>
      </c>
      <c r="AA122" t="s">
        <v>160</v>
      </c>
      <c r="AB122">
        <v>7.4626865671641784</v>
      </c>
      <c r="AC122">
        <v>15.968586387434559</v>
      </c>
      <c r="AD122">
        <v>11.04294478527607</v>
      </c>
      <c r="AE122">
        <v>6.7662565905096654</v>
      </c>
      <c r="AF122">
        <v>8.125</v>
      </c>
      <c r="AG122">
        <v>128</v>
      </c>
      <c r="AH122">
        <v>45</v>
      </c>
      <c r="AI122">
        <v>28</v>
      </c>
      <c r="AJ122">
        <v>10</v>
      </c>
      <c r="AK122">
        <v>9</v>
      </c>
      <c r="AL122">
        <v>19</v>
      </c>
      <c r="AM122">
        <v>5</v>
      </c>
      <c r="AN122">
        <v>2</v>
      </c>
      <c r="AO122">
        <v>3</v>
      </c>
      <c r="AP122">
        <v>3</v>
      </c>
      <c r="AQ122">
        <v>111</v>
      </c>
      <c r="AR122">
        <v>37</v>
      </c>
      <c r="AS122">
        <v>25</v>
      </c>
      <c r="AT122">
        <v>9</v>
      </c>
      <c r="AU122">
        <v>6</v>
      </c>
      <c r="AV122">
        <v>25</v>
      </c>
      <c r="AW122">
        <v>61</v>
      </c>
      <c r="AX122">
        <v>18</v>
      </c>
      <c r="AY122">
        <v>77</v>
      </c>
      <c r="AZ122">
        <v>39</v>
      </c>
    </row>
    <row r="123">
      <c r="A123" t="s">
        <v>303</v>
      </c>
      <c r="B123">
        <v>2019</v>
      </c>
      <c r="C123" t="s">
        <v>306</v>
      </c>
      <c r="D123">
        <v>353</v>
      </c>
      <c r="E123" t="s">
        <v>137</v>
      </c>
      <c r="F123" t="s">
        <v>49</v>
      </c>
      <c r="G123" t="s">
        <v>191</v>
      </c>
      <c r="H123">
        <v>41.67812929848693</v>
      </c>
      <c r="I123">
        <v>60.042735042735039</v>
      </c>
      <c r="J123">
        <v>71.028037383177562</v>
      </c>
      <c r="K123">
        <v>82.460136674259672</v>
      </c>
      <c r="L123">
        <v>88.9908256880734</v>
      </c>
      <c r="M123">
        <v>53.571428571428569</v>
      </c>
      <c r="N123">
        <v>79.365079365079367</v>
      </c>
      <c r="O123">
        <v>86.04651162790698</v>
      </c>
      <c r="P123">
        <v>87.5</v>
      </c>
      <c r="Q123">
        <v>92.561983471074385</v>
      </c>
      <c r="R123">
        <v>40.518638573743921</v>
      </c>
      <c r="S123">
        <v>57.142857142857139</v>
      </c>
      <c r="T123">
        <v>67.301587301587304</v>
      </c>
      <c r="U123">
        <v>76.094276094276097</v>
      </c>
      <c r="V123">
        <v>86.524822695035468</v>
      </c>
      <c r="W123" t="s">
        <v>156</v>
      </c>
      <c r="X123" t="s">
        <v>157</v>
      </c>
      <c r="Y123" t="s">
        <v>158</v>
      </c>
      <c r="Z123" t="s">
        <v>159</v>
      </c>
      <c r="AA123" t="s">
        <v>160</v>
      </c>
      <c r="AB123">
        <v>57.910447761194028</v>
      </c>
      <c r="AC123">
        <v>51.047120418848174</v>
      </c>
      <c r="AD123">
        <v>47.239263803680977</v>
      </c>
      <c r="AE123">
        <v>74.868189806678387</v>
      </c>
      <c r="AF123">
        <v>66.666666666666657</v>
      </c>
      <c r="AG123">
        <v>303</v>
      </c>
      <c r="AH123">
        <v>281</v>
      </c>
      <c r="AI123">
        <v>304</v>
      </c>
      <c r="AJ123">
        <v>362</v>
      </c>
      <c r="AK123">
        <v>388</v>
      </c>
      <c r="AL123">
        <v>75</v>
      </c>
      <c r="AM123">
        <v>100</v>
      </c>
      <c r="AN123">
        <v>111</v>
      </c>
      <c r="AO123">
        <v>112</v>
      </c>
      <c r="AP123">
        <v>112</v>
      </c>
      <c r="AQ123">
        <v>250</v>
      </c>
      <c r="AR123">
        <v>196</v>
      </c>
      <c r="AS123">
        <v>212</v>
      </c>
      <c r="AT123">
        <v>226</v>
      </c>
      <c r="AU123">
        <v>244</v>
      </c>
      <c r="AV123">
        <v>194</v>
      </c>
      <c r="AW123">
        <v>195</v>
      </c>
      <c r="AX123">
        <v>77</v>
      </c>
      <c r="AY123">
        <v>852</v>
      </c>
      <c r="AZ123">
        <v>320</v>
      </c>
    </row>
    <row r="124">
      <c r="A124" t="s">
        <v>303</v>
      </c>
      <c r="B124">
        <v>2019</v>
      </c>
      <c r="C124" t="s">
        <v>306</v>
      </c>
      <c r="D124">
        <v>354</v>
      </c>
      <c r="E124" t="s">
        <v>137</v>
      </c>
      <c r="F124" t="s">
        <v>48</v>
      </c>
      <c r="G124" t="s">
        <v>191</v>
      </c>
      <c r="H124">
        <v>58.32187070151307</v>
      </c>
      <c r="I124">
        <v>39.957264957264961</v>
      </c>
      <c r="J124">
        <v>28.971962616822431</v>
      </c>
      <c r="K124">
        <v>17.53986332574032</v>
      </c>
      <c r="L124">
        <v>11.009174311926611</v>
      </c>
      <c r="M124">
        <v>46.428571428571431</v>
      </c>
      <c r="N124">
        <v>20.634920634920629</v>
      </c>
      <c r="O124">
        <v>13.95348837209302</v>
      </c>
      <c r="P124">
        <v>12.5</v>
      </c>
      <c r="Q124">
        <v>7.4380165289256199</v>
      </c>
      <c r="R124">
        <v>59.481361426256072</v>
      </c>
      <c r="S124">
        <v>42.857142857142847</v>
      </c>
      <c r="T124">
        <v>32.698412698412703</v>
      </c>
      <c r="U124">
        <v>23.90572390572391</v>
      </c>
      <c r="V124">
        <v>13.475177304964539</v>
      </c>
      <c r="W124" t="s">
        <v>156</v>
      </c>
      <c r="X124" t="s">
        <v>157</v>
      </c>
      <c r="Y124" t="s">
        <v>158</v>
      </c>
      <c r="Z124" t="s">
        <v>159</v>
      </c>
      <c r="AA124" t="s">
        <v>160</v>
      </c>
      <c r="AB124">
        <v>42.089552238805972</v>
      </c>
      <c r="AC124">
        <v>48.952879581151826</v>
      </c>
      <c r="AD124">
        <v>52.760736196319023</v>
      </c>
      <c r="AE124">
        <v>25.13181019332162</v>
      </c>
      <c r="AF124">
        <v>33.333333333333329</v>
      </c>
      <c r="AG124">
        <v>424</v>
      </c>
      <c r="AH124">
        <v>187</v>
      </c>
      <c r="AI124">
        <v>124</v>
      </c>
      <c r="AJ124">
        <v>77</v>
      </c>
      <c r="AK124">
        <v>48</v>
      </c>
      <c r="AL124">
        <v>65</v>
      </c>
      <c r="AM124">
        <v>26</v>
      </c>
      <c r="AN124">
        <v>18</v>
      </c>
      <c r="AO124">
        <v>16</v>
      </c>
      <c r="AP124">
        <v>9</v>
      </c>
      <c r="AQ124">
        <v>367</v>
      </c>
      <c r="AR124">
        <v>147</v>
      </c>
      <c r="AS124">
        <v>103</v>
      </c>
      <c r="AT124">
        <v>71</v>
      </c>
      <c r="AU124">
        <v>38</v>
      </c>
      <c r="AV124">
        <v>141</v>
      </c>
      <c r="AW124">
        <v>187</v>
      </c>
      <c r="AX124">
        <v>86</v>
      </c>
      <c r="AY124">
        <v>286</v>
      </c>
      <c r="AZ124">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Water</vt:lpstr>
      <vt:lpstr>Sanitation</vt:lpstr>
      <vt:lpstr>Hygiene</vt:lpstr>
      <vt:lpstr>MICS19</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2021-05-25T18:39:33Z</dcterms:modified>
</cp:coreProperties>
</file>